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<sst xmlns="http://schemas.openxmlformats.org/spreadsheetml/2006/main" count="146" uniqueCount="109">
  <si>
    <t>МКОУ ООШ с. Ершовка Вятскополянского района</t>
  </si>
  <si>
    <t>МКОУ лицей пгт Красная Поляна Вятскополянского района</t>
  </si>
  <si>
    <t>МКОУ СОШ с. Кулыги Вятскополянского района</t>
  </si>
  <si>
    <t>МКОУ ООШ д. Дым-Дым Омга Вятскополянского района</t>
  </si>
  <si>
    <t>МКОУ СОШ с. Слудка Вятскополянского района</t>
  </si>
  <si>
    <t>МКОУ ООШ г. Сосновка Вятскополянского района</t>
  </si>
  <si>
    <t>МКОУ гимназия г. Сосновка Вятскополянского района</t>
  </si>
  <si>
    <t>МКОУ ООШ д. Средняя Тойма Вятскополянского района</t>
  </si>
  <si>
    <t>МКОУ СОШ д. Средние Шуни Вятскополянского района</t>
  </si>
  <si>
    <t>МКОУ СОШ д. Старый Пинигерь Вятскополянского района</t>
  </si>
  <si>
    <t>МКОУ СОШ п. Усть-Люга Вятскополянского района</t>
  </si>
  <si>
    <t>МКОУ СОШ д. Чекашево Вятскополянского района</t>
  </si>
  <si>
    <t>1.1.1. единиц информации (Стенд)</t>
  </si>
  <si>
    <t>1.1.1.Количество материалов(Стенд)</t>
  </si>
  <si>
    <t>показатель 1.1.1</t>
  </si>
  <si>
    <t>округление</t>
  </si>
  <si>
    <t>1.1.2.Единиц информации (Сайт)</t>
  </si>
  <si>
    <t>1.1.2.Количество материалов (сайт)</t>
  </si>
  <si>
    <t>показатель 1.1.2</t>
  </si>
  <si>
    <t>показатель 1.1.</t>
  </si>
  <si>
    <t>1.2.1.Количество функционирующих дистанционных способов взаимодействия</t>
  </si>
  <si>
    <t>показатель1.2.</t>
  </si>
  <si>
    <t>1.3.1. кол-во анкет всего</t>
  </si>
  <si>
    <t>1.3.1.Число удовлетворенных информацией на стендах</t>
  </si>
  <si>
    <t>показатель1.3.1</t>
  </si>
  <si>
    <t>1.3.2. кол-во анкет всего</t>
  </si>
  <si>
    <t>1.3.2.Число удовлетворенных информацией на сайтах</t>
  </si>
  <si>
    <t>показатель 1.3.2</t>
  </si>
  <si>
    <t>значение 1.3.</t>
  </si>
  <si>
    <t>итого по 1 группе показателей</t>
  </si>
  <si>
    <t>2.1.1 Количество комфортных условий для предоставления услуг</t>
  </si>
  <si>
    <t>показатель 2.1</t>
  </si>
  <si>
    <t>2.3.1. кол-во анкет всего</t>
  </si>
  <si>
    <t>2.3.1 Число удовлетворенных комфортностью предоставления услу</t>
  </si>
  <si>
    <t>показатель 2.3.</t>
  </si>
  <si>
    <t>Итого по 2 критерию</t>
  </si>
  <si>
    <t xml:space="preserve">3.1.1. Количество условий доступности организации для инвалидов </t>
  </si>
  <si>
    <t>показатель 3.1</t>
  </si>
  <si>
    <t>3.2.1 Количество условий доступности, позволяющих инвалидам получать услуги наравне с другими</t>
  </si>
  <si>
    <t>показатель 3.2</t>
  </si>
  <si>
    <t>3.3.1.числу опрошенных получателей услуг- инвалидов</t>
  </si>
  <si>
    <t>3.3.1. Число получателей услуг-инвалидов, удовлетворенных доступностью</t>
  </si>
  <si>
    <t>показатель 3.3</t>
  </si>
  <si>
    <t>округл 3.3</t>
  </si>
  <si>
    <t>итого по 3 критерию</t>
  </si>
  <si>
    <t>4.1.1. кол-во анкет всего</t>
  </si>
  <si>
    <t>4.1.1.Число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</t>
  </si>
  <si>
    <t>показатель 4.1.</t>
  </si>
  <si>
    <t>окру 4.1</t>
  </si>
  <si>
    <t>4.2.1. кол-во анкет всего</t>
  </si>
  <si>
    <t>4.2.1.Число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</t>
  </si>
  <si>
    <t>показ 4.2.</t>
  </si>
  <si>
    <t>округл 4.2</t>
  </si>
  <si>
    <t>4.3.1. кол-во анкет всего</t>
  </si>
  <si>
    <t>4.3.1. 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</si>
  <si>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показ. 4.3</t>
  </si>
  <si>
    <t>округл 4.3</t>
  </si>
  <si>
    <t>итого по 4 критерию</t>
  </si>
  <si>
    <t>5.1.1. кол-во анкет всего</t>
  </si>
  <si>
    <t>5.1.1.Число получателей услуг, которые готовы рекомендовать организацию родственникам и знакомым</t>
  </si>
  <si>
    <t>показ 5.1</t>
  </si>
  <si>
    <t>округл</t>
  </si>
  <si>
    <t>5.2.1. кол-во анкет всего</t>
  </si>
  <si>
    <t>5.2.1.Число получателей услуг, удовлетворенных организационными условиями предоставления услуг</t>
  </si>
  <si>
    <t>показ 5.2</t>
  </si>
  <si>
    <t>округл 5.2.</t>
  </si>
  <si>
    <t>5.3.1. кол-во анкет всего</t>
  </si>
  <si>
    <t>5.3.1.Число получателей услуг, удовлетворенных в целом условиями оказания услуг в организации социальной сферы</t>
  </si>
  <si>
    <t>показ 5.3</t>
  </si>
  <si>
    <t>округл 5.3</t>
  </si>
  <si>
    <t>итого по 5 критерию</t>
  </si>
  <si>
    <t>Итого</t>
  </si>
  <si>
    <t>№ учреждения</t>
  </si>
  <si>
    <t>по 5ти</t>
  </si>
  <si>
    <t>По 1 группе</t>
  </si>
  <si>
    <t>Показатель 1.1</t>
  </si>
  <si>
    <t>Показатель 1.1.1</t>
  </si>
  <si>
    <t>Показатель 1.1.2</t>
  </si>
  <si>
    <t>Показатель 1.2</t>
  </si>
  <si>
    <t>Значение показателя 1.2</t>
  </si>
  <si>
    <t>Показатель 1.3</t>
  </si>
  <si>
    <t>Кол-во анкет</t>
  </si>
  <si>
    <t>Кол-во положит ответов</t>
  </si>
  <si>
    <t>По 2 группе показателей</t>
  </si>
  <si>
    <t>Показатель 2.1.</t>
  </si>
  <si>
    <t>Значение показателя 2.1.</t>
  </si>
  <si>
    <t>Показатель 2.2.</t>
  </si>
  <si>
    <t>кол-во положит ответов</t>
  </si>
  <si>
    <t>Резерв</t>
  </si>
  <si>
    <t>По 3 группе показателей</t>
  </si>
  <si>
    <t>Показатель 3.1.</t>
  </si>
  <si>
    <t>Значение показателя 3.1.</t>
  </si>
  <si>
    <t>Показатель 3.2.</t>
  </si>
  <si>
    <t>Значение показателя 3.2.</t>
  </si>
  <si>
    <t>Показатель 3.3.</t>
  </si>
  <si>
    <t>По 4 группе показателей</t>
  </si>
  <si>
    <t>Показатель 4.1</t>
  </si>
  <si>
    <t>Показатель 4.2.</t>
  </si>
  <si>
    <t>Колв-о положит ответов</t>
  </si>
  <si>
    <t>Показатель 4.3</t>
  </si>
  <si>
    <t>По 5 группе показателей</t>
  </si>
  <si>
    <t>Показатель 5.1.</t>
  </si>
  <si>
    <t>Показатель 5.2</t>
  </si>
  <si>
    <t>Показатель 5.3.</t>
  </si>
  <si>
    <t>Доля респондентов</t>
  </si>
  <si>
    <t>Показатель 1.3.1</t>
  </si>
  <si>
    <t>колво анкет по показателю 1.3.1</t>
  </si>
  <si>
    <t>ко-во анкет по показателю 1.3.2</t>
  </si>
  <si>
    <t>По 1 группе показателй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</si>
</sst>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21" borderId="0" xfId="0" applyFill="1" applyAlignment="1">
      <alignment/>
    </xf>
    <xf numFmtId="0" fontId="0" fillId="15" borderId="0" xfId="0" applyFill="1" applyAlignment="1">
      <alignment/>
    </xf>
    <xf numFmtId="0" fontId="0" fillId="25" borderId="0" xfId="0" applyFill="1" applyAlignment="1">
      <alignment/>
    </xf>
    <xf numFmtId="0" fontId="0" fillId="19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6" fillId="34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0" fontId="0" fillId="40" borderId="0" xfId="0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3"/>
  <sheetViews>
    <sheetView tabSelected="1" zoomScalePageLayoutView="0" workbookViewId="0" topLeftCell="BA1">
      <selection activeCell="BT6" sqref="BT6"/>
    </sheetView>
  </sheetViews>
  <sheetFormatPr defaultColWidth="9.140625" defaultRowHeight="15"/>
  <cols>
    <col min="1" max="1" width="37.421875" style="0" customWidth="1"/>
  </cols>
  <sheetData>
    <row r="1" spans="2:65" s="6" customFormat="1" ht="134.25" customHeight="1">
      <c r="B1" s="7" t="s">
        <v>12</v>
      </c>
      <c r="C1" s="7" t="s">
        <v>13</v>
      </c>
      <c r="D1" s="6" t="s">
        <v>14</v>
      </c>
      <c r="E1" s="6" t="s">
        <v>15</v>
      </c>
      <c r="F1" s="7" t="s">
        <v>16</v>
      </c>
      <c r="G1" s="7" t="s">
        <v>17</v>
      </c>
      <c r="H1" s="6" t="s">
        <v>18</v>
      </c>
      <c r="I1" s="6" t="s">
        <v>15</v>
      </c>
      <c r="J1" s="6" t="s">
        <v>19</v>
      </c>
      <c r="K1" s="7" t="s">
        <v>20</v>
      </c>
      <c r="L1" s="6" t="s">
        <v>21</v>
      </c>
      <c r="M1" s="7" t="s">
        <v>22</v>
      </c>
      <c r="N1" s="7" t="s">
        <v>23</v>
      </c>
      <c r="O1" s="6" t="s">
        <v>24</v>
      </c>
      <c r="P1" s="6" t="s">
        <v>15</v>
      </c>
      <c r="Q1" s="7" t="s">
        <v>25</v>
      </c>
      <c r="R1" s="7" t="s">
        <v>26</v>
      </c>
      <c r="S1" s="6" t="s">
        <v>27</v>
      </c>
      <c r="T1" s="6" t="s">
        <v>15</v>
      </c>
      <c r="U1" s="6" t="s">
        <v>28</v>
      </c>
      <c r="V1" s="7" t="s">
        <v>29</v>
      </c>
      <c r="W1" s="7" t="s">
        <v>30</v>
      </c>
      <c r="X1" s="6" t="s">
        <v>31</v>
      </c>
      <c r="Y1" s="7" t="s">
        <v>32</v>
      </c>
      <c r="Z1" s="7" t="s">
        <v>33</v>
      </c>
      <c r="AA1" s="6" t="s">
        <v>34</v>
      </c>
      <c r="AB1" s="6" t="s">
        <v>15</v>
      </c>
      <c r="AC1" s="7" t="s">
        <v>35</v>
      </c>
      <c r="AD1" s="7" t="s">
        <v>36</v>
      </c>
      <c r="AE1" s="6" t="s">
        <v>37</v>
      </c>
      <c r="AF1" s="7" t="s">
        <v>38</v>
      </c>
      <c r="AG1" s="6" t="s">
        <v>39</v>
      </c>
      <c r="AH1" s="7" t="s">
        <v>40</v>
      </c>
      <c r="AI1" s="7" t="s">
        <v>41</v>
      </c>
      <c r="AJ1" s="6" t="s">
        <v>42</v>
      </c>
      <c r="AK1" s="6" t="s">
        <v>43</v>
      </c>
      <c r="AL1" s="7" t="s">
        <v>44</v>
      </c>
      <c r="AM1" s="7" t="s">
        <v>45</v>
      </c>
      <c r="AN1" s="7" t="s">
        <v>46</v>
      </c>
      <c r="AO1" s="6" t="s">
        <v>47</v>
      </c>
      <c r="AP1" s="6" t="s">
        <v>48</v>
      </c>
      <c r="AQ1" s="7" t="s">
        <v>49</v>
      </c>
      <c r="AR1" s="7" t="s">
        <v>50</v>
      </c>
      <c r="AS1" s="6" t="s">
        <v>51</v>
      </c>
      <c r="AT1" s="6" t="s">
        <v>52</v>
      </c>
      <c r="AU1" s="7" t="s">
        <v>53</v>
      </c>
      <c r="AV1" s="7" t="s">
        <v>54</v>
      </c>
      <c r="AW1" s="6" t="s">
        <v>55</v>
      </c>
      <c r="AX1" s="6" t="s">
        <v>56</v>
      </c>
      <c r="AY1" s="7" t="s">
        <v>57</v>
      </c>
      <c r="AZ1" s="7" t="s">
        <v>58</v>
      </c>
      <c r="BA1" s="7" t="s">
        <v>59</v>
      </c>
      <c r="BB1" s="6" t="s">
        <v>60</v>
      </c>
      <c r="BC1" s="6" t="s">
        <v>61</v>
      </c>
      <c r="BD1" s="7" t="s">
        <v>62</v>
      </c>
      <c r="BE1" s="7" t="s">
        <v>63</v>
      </c>
      <c r="BF1" s="6" t="s">
        <v>64</v>
      </c>
      <c r="BG1" s="6" t="s">
        <v>65</v>
      </c>
      <c r="BH1" s="7" t="s">
        <v>66</v>
      </c>
      <c r="BI1" s="7" t="s">
        <v>67</v>
      </c>
      <c r="BJ1" s="6" t="s">
        <v>68</v>
      </c>
      <c r="BK1" s="6" t="s">
        <v>69</v>
      </c>
      <c r="BL1" s="7" t="s">
        <v>70</v>
      </c>
      <c r="BM1" s="7" t="s">
        <v>71</v>
      </c>
    </row>
    <row r="2" spans="1:66" ht="15.75">
      <c r="A2" s="1" t="s">
        <v>0</v>
      </c>
      <c r="B2">
        <v>16</v>
      </c>
      <c r="C2">
        <v>14</v>
      </c>
      <c r="D2" s="2">
        <f aca="true" t="shared" si="0" ref="D2:D13">C2/16*100</f>
        <v>87.5</v>
      </c>
      <c r="E2" s="2">
        <f aca="true" t="shared" si="1" ref="E2:E13">ROUND(D2,0)</f>
        <v>88</v>
      </c>
      <c r="F2" s="3">
        <v>37</v>
      </c>
      <c r="G2" s="3">
        <v>37</v>
      </c>
      <c r="H2" s="2">
        <f aca="true" t="shared" si="2" ref="H2:H13">G2/37*100</f>
        <v>100</v>
      </c>
      <c r="I2" s="2">
        <f aca="true" t="shared" si="3" ref="I2:I13">ROUND(H2,0)</f>
        <v>100</v>
      </c>
      <c r="J2" s="2">
        <f aca="true" t="shared" si="4" ref="J2:J13">(E2+I2)/2</f>
        <v>94</v>
      </c>
      <c r="K2">
        <v>4</v>
      </c>
      <c r="L2" s="2">
        <v>30</v>
      </c>
      <c r="M2" s="3">
        <v>38</v>
      </c>
      <c r="N2" s="3">
        <v>38</v>
      </c>
      <c r="O2" s="2">
        <f aca="true" t="shared" si="5" ref="O2:O13">N2/M2*100</f>
        <v>100</v>
      </c>
      <c r="P2" s="2">
        <f aca="true" t="shared" si="6" ref="P2:P13">ROUND(O2,0)</f>
        <v>100</v>
      </c>
      <c r="Q2" s="3">
        <v>38</v>
      </c>
      <c r="R2" s="3">
        <v>38</v>
      </c>
      <c r="S2" s="2">
        <f aca="true" t="shared" si="7" ref="S2:S13">R2/M2*100</f>
        <v>100</v>
      </c>
      <c r="T2" s="2">
        <f aca="true" t="shared" si="8" ref="T2:T13">ROUND(S2,0)</f>
        <v>100</v>
      </c>
      <c r="U2" s="2">
        <f aca="true" t="shared" si="9" ref="U2:U13">(P2+T2)/2</f>
        <v>100</v>
      </c>
      <c r="V2" s="2">
        <f aca="true" t="shared" si="10" ref="V2:V13">J2*0.3+L2+U2*0.4</f>
        <v>98.2</v>
      </c>
      <c r="W2">
        <v>5</v>
      </c>
      <c r="X2" s="2">
        <f aca="true" t="shared" si="11" ref="X2:X13">W2*20</f>
        <v>100</v>
      </c>
      <c r="Y2" s="3">
        <v>38</v>
      </c>
      <c r="Z2" s="3">
        <v>38</v>
      </c>
      <c r="AA2" s="2">
        <f aca="true" t="shared" si="12" ref="AA2:AA13">Z2/M2*100</f>
        <v>100</v>
      </c>
      <c r="AB2" s="2">
        <f aca="true" t="shared" si="13" ref="AB2:AB13">ROUND(AA2,0)</f>
        <v>100</v>
      </c>
      <c r="AC2" s="2">
        <f aca="true" t="shared" si="14" ref="AC2:AC13">X2*0.5+AB2*0.5</f>
        <v>100</v>
      </c>
      <c r="AD2" s="4">
        <v>1</v>
      </c>
      <c r="AE2" s="2">
        <f aca="true" t="shared" si="15" ref="AE2:AE13">AD2*20</f>
        <v>20</v>
      </c>
      <c r="AF2" s="4">
        <v>2</v>
      </c>
      <c r="AG2" s="2">
        <f aca="true" t="shared" si="16" ref="AG2:AG13">AF2*20</f>
        <v>40</v>
      </c>
      <c r="AH2" s="3">
        <v>0</v>
      </c>
      <c r="AI2" s="3">
        <v>0</v>
      </c>
      <c r="AJ2" s="2">
        <v>0</v>
      </c>
      <c r="AK2" s="2">
        <f aca="true" t="shared" si="17" ref="AK2:AK13">ROUND(AJ2,0)</f>
        <v>0</v>
      </c>
      <c r="AL2" s="2">
        <f aca="true" t="shared" si="18" ref="AL2:AL13">AE2*0.3+AG2*0.4+AK2*0.3</f>
        <v>22</v>
      </c>
      <c r="AM2" s="3">
        <v>38</v>
      </c>
      <c r="AN2" s="3">
        <v>38</v>
      </c>
      <c r="AO2" s="2">
        <f aca="true" t="shared" si="19" ref="AO2:AO13">AN2/M2*100</f>
        <v>100</v>
      </c>
      <c r="AP2" s="2">
        <f aca="true" t="shared" si="20" ref="AP2:AP13">ROUND(AO2,0)</f>
        <v>100</v>
      </c>
      <c r="AQ2" s="3">
        <v>38</v>
      </c>
      <c r="AR2" s="3">
        <v>38</v>
      </c>
      <c r="AS2" s="2">
        <f aca="true" t="shared" si="21" ref="AS2:AS13">AR2/M2*100</f>
        <v>100</v>
      </c>
      <c r="AT2" s="2">
        <f aca="true" t="shared" si="22" ref="AT2:AT13">ROUND(AS2,0)</f>
        <v>100</v>
      </c>
      <c r="AU2" s="3">
        <v>38</v>
      </c>
      <c r="AV2" s="3">
        <v>38</v>
      </c>
      <c r="AW2" s="2">
        <f aca="true" t="shared" si="23" ref="AW2:AW13">AV2/M2*100</f>
        <v>100</v>
      </c>
      <c r="AX2" s="2">
        <f aca="true" t="shared" si="24" ref="AX2:AX13">ROUND(AW2,0)</f>
        <v>100</v>
      </c>
      <c r="AY2" s="2">
        <f aca="true" t="shared" si="25" ref="AY2:AY13">AP2*0.4+AT2*0.4+AX2*0.2</f>
        <v>100</v>
      </c>
      <c r="AZ2" s="3">
        <v>38</v>
      </c>
      <c r="BA2" s="3">
        <v>38</v>
      </c>
      <c r="BB2" s="2">
        <f aca="true" t="shared" si="26" ref="BB2:BB13">BA2/M2*100</f>
        <v>100</v>
      </c>
      <c r="BC2" s="2">
        <f aca="true" t="shared" si="27" ref="BC2:BC13">ROUND(BB2,0)</f>
        <v>100</v>
      </c>
      <c r="BD2" s="3">
        <v>38</v>
      </c>
      <c r="BE2" s="3">
        <v>38</v>
      </c>
      <c r="BF2" s="2">
        <f aca="true" t="shared" si="28" ref="BF2:BF13">BE2/M2*100</f>
        <v>100</v>
      </c>
      <c r="BG2" s="2">
        <f aca="true" t="shared" si="29" ref="BG2:BG13">ROUND(BF2,0)</f>
        <v>100</v>
      </c>
      <c r="BH2" s="3">
        <v>38</v>
      </c>
      <c r="BI2" s="3">
        <v>38</v>
      </c>
      <c r="BJ2" s="2">
        <f aca="true" t="shared" si="30" ref="BJ2:BJ13">BI2/M2*100</f>
        <v>100</v>
      </c>
      <c r="BK2" s="2">
        <f aca="true" t="shared" si="31" ref="BK2:BK13">ROUND(BJ2,0)</f>
        <v>100</v>
      </c>
      <c r="BL2" s="2">
        <f aca="true" t="shared" si="32" ref="BL2:BL13">BC2*0.2+BG2*0.3+BK2*0.5</f>
        <v>100</v>
      </c>
      <c r="BM2" s="2">
        <f aca="true" t="shared" si="33" ref="BM2:BM13">(V2+AC2+AL2+AY2+BL2)/5</f>
        <v>84.03999999999999</v>
      </c>
      <c r="BN2" s="1" t="s">
        <v>0</v>
      </c>
    </row>
    <row r="3" spans="1:66" ht="15.75">
      <c r="A3" s="5" t="s">
        <v>1</v>
      </c>
      <c r="B3">
        <v>16</v>
      </c>
      <c r="C3">
        <v>12</v>
      </c>
      <c r="D3" s="2">
        <f t="shared" si="0"/>
        <v>75</v>
      </c>
      <c r="E3" s="2">
        <f t="shared" si="1"/>
        <v>75</v>
      </c>
      <c r="F3" s="3">
        <v>37</v>
      </c>
      <c r="G3" s="3">
        <v>37</v>
      </c>
      <c r="H3" s="2">
        <f t="shared" si="2"/>
        <v>100</v>
      </c>
      <c r="I3" s="2">
        <f t="shared" si="3"/>
        <v>100</v>
      </c>
      <c r="J3" s="2">
        <f t="shared" si="4"/>
        <v>87.5</v>
      </c>
      <c r="K3">
        <v>4</v>
      </c>
      <c r="L3" s="2">
        <v>30</v>
      </c>
      <c r="M3" s="3">
        <v>270</v>
      </c>
      <c r="N3" s="3">
        <v>265</v>
      </c>
      <c r="O3" s="2">
        <f t="shared" si="5"/>
        <v>98.14814814814815</v>
      </c>
      <c r="P3" s="2">
        <f t="shared" si="6"/>
        <v>98</v>
      </c>
      <c r="Q3" s="3">
        <v>270</v>
      </c>
      <c r="R3" s="3">
        <v>265</v>
      </c>
      <c r="S3" s="2">
        <f t="shared" si="7"/>
        <v>98.14814814814815</v>
      </c>
      <c r="T3" s="2">
        <f t="shared" si="8"/>
        <v>98</v>
      </c>
      <c r="U3" s="2">
        <f t="shared" si="9"/>
        <v>98</v>
      </c>
      <c r="V3" s="2">
        <f t="shared" si="10"/>
        <v>95.45</v>
      </c>
      <c r="W3">
        <v>5</v>
      </c>
      <c r="X3" s="2">
        <f t="shared" si="11"/>
        <v>100</v>
      </c>
      <c r="Y3" s="3">
        <v>270</v>
      </c>
      <c r="Z3" s="3">
        <v>260</v>
      </c>
      <c r="AA3" s="2">
        <f t="shared" si="12"/>
        <v>96.29629629629629</v>
      </c>
      <c r="AB3" s="2">
        <f t="shared" si="13"/>
        <v>96</v>
      </c>
      <c r="AC3" s="2">
        <f t="shared" si="14"/>
        <v>98</v>
      </c>
      <c r="AD3" s="4">
        <v>1</v>
      </c>
      <c r="AE3" s="2">
        <f t="shared" si="15"/>
        <v>20</v>
      </c>
      <c r="AF3" s="4">
        <v>2</v>
      </c>
      <c r="AG3" s="2">
        <f t="shared" si="16"/>
        <v>40</v>
      </c>
      <c r="AH3" s="3">
        <v>4</v>
      </c>
      <c r="AI3" s="3">
        <v>3</v>
      </c>
      <c r="AJ3" s="2">
        <f aca="true" t="shared" si="34" ref="AJ3:AJ12">AI3/AH3*100</f>
        <v>75</v>
      </c>
      <c r="AK3" s="2">
        <f t="shared" si="17"/>
        <v>75</v>
      </c>
      <c r="AL3" s="2">
        <f t="shared" si="18"/>
        <v>44.5</v>
      </c>
      <c r="AM3" s="3">
        <v>270</v>
      </c>
      <c r="AN3" s="3">
        <v>264</v>
      </c>
      <c r="AO3" s="2">
        <f t="shared" si="19"/>
        <v>97.77777777777777</v>
      </c>
      <c r="AP3" s="2">
        <f t="shared" si="20"/>
        <v>98</v>
      </c>
      <c r="AQ3" s="3">
        <v>270</v>
      </c>
      <c r="AR3" s="3">
        <v>264</v>
      </c>
      <c r="AS3" s="2">
        <f t="shared" si="21"/>
        <v>97.77777777777777</v>
      </c>
      <c r="AT3" s="2">
        <f t="shared" si="22"/>
        <v>98</v>
      </c>
      <c r="AU3" s="3">
        <v>270</v>
      </c>
      <c r="AV3" s="3">
        <v>266</v>
      </c>
      <c r="AW3" s="2">
        <f t="shared" si="23"/>
        <v>98.51851851851852</v>
      </c>
      <c r="AX3" s="2">
        <f t="shared" si="24"/>
        <v>99</v>
      </c>
      <c r="AY3" s="2">
        <f t="shared" si="25"/>
        <v>98.2</v>
      </c>
      <c r="AZ3" s="3">
        <v>270</v>
      </c>
      <c r="BA3" s="3">
        <v>264</v>
      </c>
      <c r="BB3" s="2">
        <f t="shared" si="26"/>
        <v>97.77777777777777</v>
      </c>
      <c r="BC3" s="2">
        <f t="shared" si="27"/>
        <v>98</v>
      </c>
      <c r="BD3" s="3">
        <v>270</v>
      </c>
      <c r="BE3" s="3">
        <v>265</v>
      </c>
      <c r="BF3" s="2">
        <f t="shared" si="28"/>
        <v>98.14814814814815</v>
      </c>
      <c r="BG3" s="2">
        <f t="shared" si="29"/>
        <v>98</v>
      </c>
      <c r="BH3" s="3">
        <v>270</v>
      </c>
      <c r="BI3" s="3">
        <v>264</v>
      </c>
      <c r="BJ3" s="2">
        <f t="shared" si="30"/>
        <v>97.77777777777777</v>
      </c>
      <c r="BK3" s="2">
        <f t="shared" si="31"/>
        <v>98</v>
      </c>
      <c r="BL3" s="2">
        <f t="shared" si="32"/>
        <v>98</v>
      </c>
      <c r="BM3" s="2">
        <f t="shared" si="33"/>
        <v>86.83</v>
      </c>
      <c r="BN3" s="5" t="s">
        <v>1</v>
      </c>
    </row>
    <row r="4" spans="1:66" ht="15.75">
      <c r="A4" s="1" t="s">
        <v>2</v>
      </c>
      <c r="B4">
        <v>16</v>
      </c>
      <c r="C4">
        <v>13</v>
      </c>
      <c r="D4" s="2">
        <f t="shared" si="0"/>
        <v>81.25</v>
      </c>
      <c r="E4" s="2">
        <f t="shared" si="1"/>
        <v>81</v>
      </c>
      <c r="F4" s="3">
        <v>37</v>
      </c>
      <c r="G4" s="3">
        <v>37</v>
      </c>
      <c r="H4" s="2">
        <f t="shared" si="2"/>
        <v>100</v>
      </c>
      <c r="I4" s="2">
        <f t="shared" si="3"/>
        <v>100</v>
      </c>
      <c r="J4" s="2">
        <f t="shared" si="4"/>
        <v>90.5</v>
      </c>
      <c r="K4">
        <v>4</v>
      </c>
      <c r="L4" s="2">
        <v>30</v>
      </c>
      <c r="M4" s="3">
        <v>41</v>
      </c>
      <c r="N4" s="3">
        <v>41</v>
      </c>
      <c r="O4" s="2">
        <f t="shared" si="5"/>
        <v>100</v>
      </c>
      <c r="P4" s="2">
        <f t="shared" si="6"/>
        <v>100</v>
      </c>
      <c r="Q4" s="3">
        <v>41</v>
      </c>
      <c r="R4" s="3">
        <v>41</v>
      </c>
      <c r="S4" s="2">
        <f t="shared" si="7"/>
        <v>100</v>
      </c>
      <c r="T4" s="2">
        <f t="shared" si="8"/>
        <v>100</v>
      </c>
      <c r="U4" s="2">
        <f t="shared" si="9"/>
        <v>100</v>
      </c>
      <c r="V4" s="2">
        <f t="shared" si="10"/>
        <v>97.15</v>
      </c>
      <c r="W4">
        <v>5</v>
      </c>
      <c r="X4" s="2">
        <f t="shared" si="11"/>
        <v>100</v>
      </c>
      <c r="Y4" s="3">
        <v>41</v>
      </c>
      <c r="Z4" s="3">
        <v>41</v>
      </c>
      <c r="AA4" s="2">
        <f t="shared" si="12"/>
        <v>100</v>
      </c>
      <c r="AB4" s="2">
        <f t="shared" si="13"/>
        <v>100</v>
      </c>
      <c r="AC4" s="2">
        <f t="shared" si="14"/>
        <v>100</v>
      </c>
      <c r="AD4" s="4">
        <v>1</v>
      </c>
      <c r="AE4" s="2">
        <f t="shared" si="15"/>
        <v>20</v>
      </c>
      <c r="AF4" s="4">
        <v>2</v>
      </c>
      <c r="AG4" s="2">
        <f t="shared" si="16"/>
        <v>40</v>
      </c>
      <c r="AH4" s="3">
        <v>7</v>
      </c>
      <c r="AI4" s="3">
        <v>7</v>
      </c>
      <c r="AJ4" s="2">
        <f t="shared" si="34"/>
        <v>100</v>
      </c>
      <c r="AK4" s="2">
        <f t="shared" si="17"/>
        <v>100</v>
      </c>
      <c r="AL4" s="2">
        <f t="shared" si="18"/>
        <v>52</v>
      </c>
      <c r="AM4" s="3">
        <v>41</v>
      </c>
      <c r="AN4" s="3">
        <v>41</v>
      </c>
      <c r="AO4" s="2">
        <f t="shared" si="19"/>
        <v>100</v>
      </c>
      <c r="AP4" s="2">
        <f t="shared" si="20"/>
        <v>100</v>
      </c>
      <c r="AQ4" s="3">
        <v>41</v>
      </c>
      <c r="AR4" s="3">
        <v>41</v>
      </c>
      <c r="AS4" s="2">
        <f t="shared" si="21"/>
        <v>100</v>
      </c>
      <c r="AT4" s="2">
        <f t="shared" si="22"/>
        <v>100</v>
      </c>
      <c r="AU4" s="3">
        <v>41</v>
      </c>
      <c r="AV4" s="3">
        <v>41</v>
      </c>
      <c r="AW4" s="2">
        <f t="shared" si="23"/>
        <v>100</v>
      </c>
      <c r="AX4" s="2">
        <f t="shared" si="24"/>
        <v>100</v>
      </c>
      <c r="AY4" s="2">
        <f t="shared" si="25"/>
        <v>100</v>
      </c>
      <c r="AZ4" s="3">
        <v>41</v>
      </c>
      <c r="BA4" s="3">
        <v>41</v>
      </c>
      <c r="BB4" s="2">
        <f t="shared" si="26"/>
        <v>100</v>
      </c>
      <c r="BC4" s="2">
        <f t="shared" si="27"/>
        <v>100</v>
      </c>
      <c r="BD4" s="3">
        <v>41</v>
      </c>
      <c r="BE4" s="3">
        <v>41</v>
      </c>
      <c r="BF4" s="2">
        <f t="shared" si="28"/>
        <v>100</v>
      </c>
      <c r="BG4" s="2">
        <f t="shared" si="29"/>
        <v>100</v>
      </c>
      <c r="BH4" s="3">
        <v>41</v>
      </c>
      <c r="BI4" s="3">
        <v>41</v>
      </c>
      <c r="BJ4" s="2">
        <f t="shared" si="30"/>
        <v>100</v>
      </c>
      <c r="BK4" s="2">
        <f t="shared" si="31"/>
        <v>100</v>
      </c>
      <c r="BL4" s="2">
        <f t="shared" si="32"/>
        <v>100</v>
      </c>
      <c r="BM4" s="2">
        <f t="shared" si="33"/>
        <v>89.83</v>
      </c>
      <c r="BN4" s="1" t="s">
        <v>2</v>
      </c>
    </row>
    <row r="5" spans="1:66" ht="15.75">
      <c r="A5" s="1" t="s">
        <v>3</v>
      </c>
      <c r="B5">
        <v>16</v>
      </c>
      <c r="C5">
        <v>14</v>
      </c>
      <c r="D5" s="2">
        <f t="shared" si="0"/>
        <v>87.5</v>
      </c>
      <c r="E5" s="2">
        <f t="shared" si="1"/>
        <v>88</v>
      </c>
      <c r="F5" s="3">
        <v>37</v>
      </c>
      <c r="G5" s="3">
        <v>37</v>
      </c>
      <c r="H5" s="2">
        <f t="shared" si="2"/>
        <v>100</v>
      </c>
      <c r="I5" s="2">
        <f t="shared" si="3"/>
        <v>100</v>
      </c>
      <c r="J5" s="2">
        <f t="shared" si="4"/>
        <v>94</v>
      </c>
      <c r="K5">
        <v>4</v>
      </c>
      <c r="L5" s="2">
        <v>30</v>
      </c>
      <c r="M5" s="3">
        <v>36</v>
      </c>
      <c r="N5" s="3">
        <v>36</v>
      </c>
      <c r="O5" s="2">
        <f t="shared" si="5"/>
        <v>100</v>
      </c>
      <c r="P5" s="2">
        <f t="shared" si="6"/>
        <v>100</v>
      </c>
      <c r="Q5" s="3">
        <v>36</v>
      </c>
      <c r="R5" s="3">
        <v>36</v>
      </c>
      <c r="S5" s="2">
        <f t="shared" si="7"/>
        <v>100</v>
      </c>
      <c r="T5" s="2">
        <f t="shared" si="8"/>
        <v>100</v>
      </c>
      <c r="U5" s="2">
        <f t="shared" si="9"/>
        <v>100</v>
      </c>
      <c r="V5" s="2">
        <f t="shared" si="10"/>
        <v>98.2</v>
      </c>
      <c r="W5">
        <v>5</v>
      </c>
      <c r="X5" s="2">
        <f t="shared" si="11"/>
        <v>100</v>
      </c>
      <c r="Y5" s="3">
        <v>36</v>
      </c>
      <c r="Z5" s="3">
        <v>36</v>
      </c>
      <c r="AA5" s="2">
        <f t="shared" si="12"/>
        <v>100</v>
      </c>
      <c r="AB5" s="2">
        <f t="shared" si="13"/>
        <v>100</v>
      </c>
      <c r="AC5" s="2">
        <f t="shared" si="14"/>
        <v>100</v>
      </c>
      <c r="AD5" s="4">
        <v>1</v>
      </c>
      <c r="AE5" s="2">
        <f t="shared" si="15"/>
        <v>20</v>
      </c>
      <c r="AF5" s="4">
        <v>2</v>
      </c>
      <c r="AG5" s="2">
        <f t="shared" si="16"/>
        <v>40</v>
      </c>
      <c r="AH5" s="3">
        <v>0</v>
      </c>
      <c r="AI5" s="3">
        <v>0</v>
      </c>
      <c r="AJ5" s="2">
        <v>0</v>
      </c>
      <c r="AK5" s="2">
        <f t="shared" si="17"/>
        <v>0</v>
      </c>
      <c r="AL5" s="2">
        <f t="shared" si="18"/>
        <v>22</v>
      </c>
      <c r="AM5" s="3">
        <v>36</v>
      </c>
      <c r="AN5" s="3">
        <v>36</v>
      </c>
      <c r="AO5" s="2">
        <f t="shared" si="19"/>
        <v>100</v>
      </c>
      <c r="AP5" s="2">
        <f t="shared" si="20"/>
        <v>100</v>
      </c>
      <c r="AQ5" s="3">
        <v>36</v>
      </c>
      <c r="AR5" s="3">
        <v>36</v>
      </c>
      <c r="AS5" s="2">
        <f t="shared" si="21"/>
        <v>100</v>
      </c>
      <c r="AT5" s="2">
        <f t="shared" si="22"/>
        <v>100</v>
      </c>
      <c r="AU5" s="3">
        <v>36</v>
      </c>
      <c r="AV5" s="3">
        <v>36</v>
      </c>
      <c r="AW5" s="2">
        <f t="shared" si="23"/>
        <v>100</v>
      </c>
      <c r="AX5" s="2">
        <f t="shared" si="24"/>
        <v>100</v>
      </c>
      <c r="AY5" s="2">
        <f t="shared" si="25"/>
        <v>100</v>
      </c>
      <c r="AZ5" s="3">
        <v>36</v>
      </c>
      <c r="BA5" s="3">
        <v>36</v>
      </c>
      <c r="BB5" s="2">
        <f t="shared" si="26"/>
        <v>100</v>
      </c>
      <c r="BC5" s="2">
        <f t="shared" si="27"/>
        <v>100</v>
      </c>
      <c r="BD5" s="3">
        <v>36</v>
      </c>
      <c r="BE5" s="3">
        <v>36</v>
      </c>
      <c r="BF5" s="2">
        <f t="shared" si="28"/>
        <v>100</v>
      </c>
      <c r="BG5" s="2">
        <f t="shared" si="29"/>
        <v>100</v>
      </c>
      <c r="BH5" s="3">
        <v>36</v>
      </c>
      <c r="BI5" s="3">
        <v>36</v>
      </c>
      <c r="BJ5" s="2">
        <f t="shared" si="30"/>
        <v>100</v>
      </c>
      <c r="BK5" s="2">
        <f t="shared" si="31"/>
        <v>100</v>
      </c>
      <c r="BL5" s="2">
        <f t="shared" si="32"/>
        <v>100</v>
      </c>
      <c r="BM5" s="2">
        <f t="shared" si="33"/>
        <v>84.03999999999999</v>
      </c>
      <c r="BN5" s="1" t="s">
        <v>3</v>
      </c>
    </row>
    <row r="6" spans="1:66" ht="15.75">
      <c r="A6" s="1" t="s">
        <v>4</v>
      </c>
      <c r="B6">
        <v>16</v>
      </c>
      <c r="C6">
        <v>12</v>
      </c>
      <c r="D6" s="2">
        <f t="shared" si="0"/>
        <v>75</v>
      </c>
      <c r="E6" s="2">
        <f t="shared" si="1"/>
        <v>75</v>
      </c>
      <c r="F6" s="3">
        <v>37</v>
      </c>
      <c r="G6" s="3">
        <v>37</v>
      </c>
      <c r="H6" s="2">
        <f t="shared" si="2"/>
        <v>100</v>
      </c>
      <c r="I6" s="2">
        <f t="shared" si="3"/>
        <v>100</v>
      </c>
      <c r="J6" s="2">
        <f t="shared" si="4"/>
        <v>87.5</v>
      </c>
      <c r="K6">
        <v>4</v>
      </c>
      <c r="L6" s="2">
        <v>30</v>
      </c>
      <c r="M6" s="3">
        <v>101</v>
      </c>
      <c r="N6" s="3">
        <v>100</v>
      </c>
      <c r="O6" s="2">
        <f t="shared" si="5"/>
        <v>99.00990099009901</v>
      </c>
      <c r="P6" s="2">
        <f t="shared" si="6"/>
        <v>99</v>
      </c>
      <c r="Q6" s="3">
        <v>101</v>
      </c>
      <c r="R6" s="3">
        <v>100</v>
      </c>
      <c r="S6" s="2">
        <f t="shared" si="7"/>
        <v>99.00990099009901</v>
      </c>
      <c r="T6" s="2">
        <f t="shared" si="8"/>
        <v>99</v>
      </c>
      <c r="U6" s="2">
        <f t="shared" si="9"/>
        <v>99</v>
      </c>
      <c r="V6" s="2">
        <f t="shared" si="10"/>
        <v>95.85</v>
      </c>
      <c r="W6">
        <v>5</v>
      </c>
      <c r="X6" s="2">
        <f t="shared" si="11"/>
        <v>100</v>
      </c>
      <c r="Y6" s="3">
        <v>101</v>
      </c>
      <c r="Z6" s="3">
        <v>98</v>
      </c>
      <c r="AA6" s="2">
        <f t="shared" si="12"/>
        <v>97.02970297029702</v>
      </c>
      <c r="AB6" s="2">
        <f t="shared" si="13"/>
        <v>97</v>
      </c>
      <c r="AC6" s="2">
        <f t="shared" si="14"/>
        <v>98.5</v>
      </c>
      <c r="AD6" s="4">
        <v>1</v>
      </c>
      <c r="AE6" s="2">
        <f t="shared" si="15"/>
        <v>20</v>
      </c>
      <c r="AF6" s="4">
        <v>2</v>
      </c>
      <c r="AG6" s="2">
        <f t="shared" si="16"/>
        <v>40</v>
      </c>
      <c r="AH6" s="3">
        <v>5</v>
      </c>
      <c r="AI6" s="3">
        <v>5</v>
      </c>
      <c r="AJ6" s="2">
        <f t="shared" si="34"/>
        <v>100</v>
      </c>
      <c r="AK6" s="2">
        <f t="shared" si="17"/>
        <v>100</v>
      </c>
      <c r="AL6" s="2">
        <f t="shared" si="18"/>
        <v>52</v>
      </c>
      <c r="AM6" s="3">
        <v>101</v>
      </c>
      <c r="AN6" s="3">
        <v>100</v>
      </c>
      <c r="AO6" s="2">
        <f t="shared" si="19"/>
        <v>99.00990099009901</v>
      </c>
      <c r="AP6" s="2">
        <f t="shared" si="20"/>
        <v>99</v>
      </c>
      <c r="AQ6" s="3">
        <v>101</v>
      </c>
      <c r="AR6" s="3">
        <v>100</v>
      </c>
      <c r="AS6" s="2">
        <f t="shared" si="21"/>
        <v>99.00990099009901</v>
      </c>
      <c r="AT6" s="2">
        <f t="shared" si="22"/>
        <v>99</v>
      </c>
      <c r="AU6" s="3">
        <v>101</v>
      </c>
      <c r="AV6" s="3">
        <v>100</v>
      </c>
      <c r="AW6" s="2">
        <f t="shared" si="23"/>
        <v>99.00990099009901</v>
      </c>
      <c r="AX6" s="2">
        <f t="shared" si="24"/>
        <v>99</v>
      </c>
      <c r="AY6" s="2">
        <f t="shared" si="25"/>
        <v>99</v>
      </c>
      <c r="AZ6" s="3">
        <v>101</v>
      </c>
      <c r="BA6" s="3">
        <v>100</v>
      </c>
      <c r="BB6" s="2">
        <f t="shared" si="26"/>
        <v>99.00990099009901</v>
      </c>
      <c r="BC6" s="2">
        <f t="shared" si="27"/>
        <v>99</v>
      </c>
      <c r="BD6" s="3">
        <v>101</v>
      </c>
      <c r="BE6" s="3">
        <v>100</v>
      </c>
      <c r="BF6" s="2">
        <f t="shared" si="28"/>
        <v>99.00990099009901</v>
      </c>
      <c r="BG6" s="2">
        <f t="shared" si="29"/>
        <v>99</v>
      </c>
      <c r="BH6" s="3">
        <v>101</v>
      </c>
      <c r="BI6" s="3">
        <v>100</v>
      </c>
      <c r="BJ6" s="2">
        <f t="shared" si="30"/>
        <v>99.00990099009901</v>
      </c>
      <c r="BK6" s="2">
        <f t="shared" si="31"/>
        <v>99</v>
      </c>
      <c r="BL6" s="2">
        <f t="shared" si="32"/>
        <v>99</v>
      </c>
      <c r="BM6" s="2">
        <f t="shared" si="33"/>
        <v>88.87</v>
      </c>
      <c r="BN6" s="1" t="s">
        <v>4</v>
      </c>
    </row>
    <row r="7" spans="1:66" ht="15.75">
      <c r="A7" s="1" t="s">
        <v>5</v>
      </c>
      <c r="B7">
        <v>16</v>
      </c>
      <c r="C7">
        <v>13</v>
      </c>
      <c r="D7" s="2">
        <f t="shared" si="0"/>
        <v>81.25</v>
      </c>
      <c r="E7" s="2">
        <f t="shared" si="1"/>
        <v>81</v>
      </c>
      <c r="F7" s="3">
        <v>37</v>
      </c>
      <c r="G7" s="3">
        <v>37</v>
      </c>
      <c r="H7" s="2">
        <f t="shared" si="2"/>
        <v>100</v>
      </c>
      <c r="I7" s="2">
        <f t="shared" si="3"/>
        <v>100</v>
      </c>
      <c r="J7" s="2">
        <f t="shared" si="4"/>
        <v>90.5</v>
      </c>
      <c r="K7">
        <v>4</v>
      </c>
      <c r="L7" s="2">
        <v>30</v>
      </c>
      <c r="M7" s="3">
        <v>175</v>
      </c>
      <c r="N7" s="3">
        <v>175</v>
      </c>
      <c r="O7" s="2">
        <f t="shared" si="5"/>
        <v>100</v>
      </c>
      <c r="P7" s="2">
        <f t="shared" si="6"/>
        <v>100</v>
      </c>
      <c r="Q7" s="3">
        <v>175</v>
      </c>
      <c r="R7" s="3">
        <v>175</v>
      </c>
      <c r="S7" s="2">
        <f t="shared" si="7"/>
        <v>100</v>
      </c>
      <c r="T7" s="2">
        <f t="shared" si="8"/>
        <v>100</v>
      </c>
      <c r="U7" s="2">
        <f t="shared" si="9"/>
        <v>100</v>
      </c>
      <c r="V7" s="2">
        <f t="shared" si="10"/>
        <v>97.15</v>
      </c>
      <c r="W7">
        <v>5</v>
      </c>
      <c r="X7" s="2">
        <f t="shared" si="11"/>
        <v>100</v>
      </c>
      <c r="Y7" s="3">
        <v>175</v>
      </c>
      <c r="Z7" s="3">
        <v>175</v>
      </c>
      <c r="AA7" s="2">
        <f t="shared" si="12"/>
        <v>100</v>
      </c>
      <c r="AB7" s="2">
        <f t="shared" si="13"/>
        <v>100</v>
      </c>
      <c r="AC7" s="2">
        <f t="shared" si="14"/>
        <v>100</v>
      </c>
      <c r="AD7" s="4">
        <v>2</v>
      </c>
      <c r="AE7" s="2">
        <f t="shared" si="15"/>
        <v>40</v>
      </c>
      <c r="AF7" s="4">
        <v>3</v>
      </c>
      <c r="AG7" s="2">
        <f t="shared" si="16"/>
        <v>60</v>
      </c>
      <c r="AH7" s="3">
        <v>7</v>
      </c>
      <c r="AI7" s="3">
        <v>7</v>
      </c>
      <c r="AJ7" s="2">
        <f t="shared" si="34"/>
        <v>100</v>
      </c>
      <c r="AK7" s="2">
        <f t="shared" si="17"/>
        <v>100</v>
      </c>
      <c r="AL7" s="2">
        <f t="shared" si="18"/>
        <v>66</v>
      </c>
      <c r="AM7" s="3">
        <v>175</v>
      </c>
      <c r="AN7" s="3">
        <v>175</v>
      </c>
      <c r="AO7" s="2">
        <f t="shared" si="19"/>
        <v>100</v>
      </c>
      <c r="AP7" s="2">
        <f t="shared" si="20"/>
        <v>100</v>
      </c>
      <c r="AQ7" s="3">
        <v>175</v>
      </c>
      <c r="AR7" s="3">
        <v>175</v>
      </c>
      <c r="AS7" s="2">
        <f t="shared" si="21"/>
        <v>100</v>
      </c>
      <c r="AT7" s="2">
        <f t="shared" si="22"/>
        <v>100</v>
      </c>
      <c r="AU7" s="3">
        <v>175</v>
      </c>
      <c r="AV7" s="3">
        <v>175</v>
      </c>
      <c r="AW7" s="2">
        <f t="shared" si="23"/>
        <v>100</v>
      </c>
      <c r="AX7" s="2">
        <f t="shared" si="24"/>
        <v>100</v>
      </c>
      <c r="AY7" s="2">
        <f t="shared" si="25"/>
        <v>100</v>
      </c>
      <c r="AZ7" s="3">
        <v>175</v>
      </c>
      <c r="BA7" s="3">
        <v>175</v>
      </c>
      <c r="BB7" s="2">
        <f t="shared" si="26"/>
        <v>100</v>
      </c>
      <c r="BC7" s="2">
        <f t="shared" si="27"/>
        <v>100</v>
      </c>
      <c r="BD7" s="3">
        <v>175</v>
      </c>
      <c r="BE7" s="3">
        <v>175</v>
      </c>
      <c r="BF7" s="2">
        <f t="shared" si="28"/>
        <v>100</v>
      </c>
      <c r="BG7" s="2">
        <f t="shared" si="29"/>
        <v>100</v>
      </c>
      <c r="BH7" s="3">
        <v>175</v>
      </c>
      <c r="BI7" s="3">
        <v>175</v>
      </c>
      <c r="BJ7" s="2">
        <f t="shared" si="30"/>
        <v>100</v>
      </c>
      <c r="BK7" s="2">
        <f t="shared" si="31"/>
        <v>100</v>
      </c>
      <c r="BL7" s="2">
        <f t="shared" si="32"/>
        <v>100</v>
      </c>
      <c r="BM7" s="2">
        <f t="shared" si="33"/>
        <v>92.63</v>
      </c>
      <c r="BN7" s="1" t="s">
        <v>5</v>
      </c>
    </row>
    <row r="8" spans="1:66" ht="15.75">
      <c r="A8" s="1" t="s">
        <v>6</v>
      </c>
      <c r="B8">
        <v>16</v>
      </c>
      <c r="C8">
        <v>13</v>
      </c>
      <c r="D8" s="2">
        <f t="shared" si="0"/>
        <v>81.25</v>
      </c>
      <c r="E8" s="2">
        <f t="shared" si="1"/>
        <v>81</v>
      </c>
      <c r="F8" s="3">
        <v>37</v>
      </c>
      <c r="G8" s="3">
        <v>37</v>
      </c>
      <c r="H8" s="2">
        <f t="shared" si="2"/>
        <v>100</v>
      </c>
      <c r="I8" s="2">
        <f t="shared" si="3"/>
        <v>100</v>
      </c>
      <c r="J8" s="2">
        <f t="shared" si="4"/>
        <v>90.5</v>
      </c>
      <c r="K8">
        <v>4</v>
      </c>
      <c r="L8" s="2">
        <v>30</v>
      </c>
      <c r="M8" s="3">
        <v>339</v>
      </c>
      <c r="N8" s="3">
        <v>330</v>
      </c>
      <c r="O8" s="2">
        <f t="shared" si="5"/>
        <v>97.34513274336283</v>
      </c>
      <c r="P8" s="2">
        <f t="shared" si="6"/>
        <v>97</v>
      </c>
      <c r="Q8" s="3">
        <v>339</v>
      </c>
      <c r="R8" s="3">
        <v>330</v>
      </c>
      <c r="S8" s="2">
        <f t="shared" si="7"/>
        <v>97.34513274336283</v>
      </c>
      <c r="T8" s="2">
        <f t="shared" si="8"/>
        <v>97</v>
      </c>
      <c r="U8" s="2">
        <f t="shared" si="9"/>
        <v>97</v>
      </c>
      <c r="V8" s="2">
        <f t="shared" si="10"/>
        <v>95.95</v>
      </c>
      <c r="W8">
        <v>5</v>
      </c>
      <c r="X8" s="2">
        <f t="shared" si="11"/>
        <v>100</v>
      </c>
      <c r="Y8" s="3">
        <v>339</v>
      </c>
      <c r="Z8" s="3">
        <v>330</v>
      </c>
      <c r="AA8" s="2">
        <f t="shared" si="12"/>
        <v>97.34513274336283</v>
      </c>
      <c r="AB8" s="2">
        <f t="shared" si="13"/>
        <v>97</v>
      </c>
      <c r="AC8" s="2">
        <f t="shared" si="14"/>
        <v>98.5</v>
      </c>
      <c r="AD8" s="4">
        <v>2</v>
      </c>
      <c r="AE8" s="2">
        <f t="shared" si="15"/>
        <v>40</v>
      </c>
      <c r="AF8" s="4">
        <v>3</v>
      </c>
      <c r="AG8" s="2">
        <f t="shared" si="16"/>
        <v>60</v>
      </c>
      <c r="AH8" s="3">
        <v>16</v>
      </c>
      <c r="AI8" s="3">
        <v>12</v>
      </c>
      <c r="AJ8" s="2">
        <f t="shared" si="34"/>
        <v>75</v>
      </c>
      <c r="AK8" s="2">
        <f t="shared" si="17"/>
        <v>75</v>
      </c>
      <c r="AL8" s="2">
        <f t="shared" si="18"/>
        <v>58.5</v>
      </c>
      <c r="AM8" s="3">
        <v>339</v>
      </c>
      <c r="AN8" s="3">
        <v>330</v>
      </c>
      <c r="AO8" s="2">
        <f t="shared" si="19"/>
        <v>97.34513274336283</v>
      </c>
      <c r="AP8" s="2">
        <f t="shared" si="20"/>
        <v>97</v>
      </c>
      <c r="AQ8" s="3">
        <v>339</v>
      </c>
      <c r="AR8" s="3">
        <v>330</v>
      </c>
      <c r="AS8" s="2">
        <f t="shared" si="21"/>
        <v>97.34513274336283</v>
      </c>
      <c r="AT8" s="2">
        <f t="shared" si="22"/>
        <v>97</v>
      </c>
      <c r="AU8" s="3">
        <v>339</v>
      </c>
      <c r="AV8" s="3">
        <v>330</v>
      </c>
      <c r="AW8" s="2">
        <f t="shared" si="23"/>
        <v>97.34513274336283</v>
      </c>
      <c r="AX8" s="2">
        <f t="shared" si="24"/>
        <v>97</v>
      </c>
      <c r="AY8" s="2">
        <f t="shared" si="25"/>
        <v>97.00000000000001</v>
      </c>
      <c r="AZ8" s="3">
        <v>339</v>
      </c>
      <c r="BA8" s="3">
        <v>330</v>
      </c>
      <c r="BB8" s="2">
        <f t="shared" si="26"/>
        <v>97.34513274336283</v>
      </c>
      <c r="BC8" s="2">
        <f t="shared" si="27"/>
        <v>97</v>
      </c>
      <c r="BD8" s="3">
        <v>339</v>
      </c>
      <c r="BE8" s="3">
        <v>330</v>
      </c>
      <c r="BF8" s="2">
        <f t="shared" si="28"/>
        <v>97.34513274336283</v>
      </c>
      <c r="BG8" s="2">
        <f t="shared" si="29"/>
        <v>97</v>
      </c>
      <c r="BH8" s="3">
        <v>339</v>
      </c>
      <c r="BI8" s="3">
        <v>330</v>
      </c>
      <c r="BJ8" s="2">
        <f t="shared" si="30"/>
        <v>97.34513274336283</v>
      </c>
      <c r="BK8" s="2">
        <f t="shared" si="31"/>
        <v>97</v>
      </c>
      <c r="BL8" s="2">
        <f t="shared" si="32"/>
        <v>97</v>
      </c>
      <c r="BM8" s="2">
        <f t="shared" si="33"/>
        <v>89.39</v>
      </c>
      <c r="BN8" s="1" t="s">
        <v>6</v>
      </c>
    </row>
    <row r="9" spans="1:66" ht="15.75">
      <c r="A9" s="1" t="s">
        <v>7</v>
      </c>
      <c r="B9">
        <v>16</v>
      </c>
      <c r="C9">
        <v>12</v>
      </c>
      <c r="D9" s="2">
        <f t="shared" si="0"/>
        <v>75</v>
      </c>
      <c r="E9" s="2">
        <f t="shared" si="1"/>
        <v>75</v>
      </c>
      <c r="F9" s="3">
        <v>37</v>
      </c>
      <c r="G9" s="3">
        <v>34</v>
      </c>
      <c r="H9" s="2">
        <f t="shared" si="2"/>
        <v>91.8918918918919</v>
      </c>
      <c r="I9" s="2">
        <f t="shared" si="3"/>
        <v>92</v>
      </c>
      <c r="J9" s="2">
        <f t="shared" si="4"/>
        <v>83.5</v>
      </c>
      <c r="K9">
        <v>4</v>
      </c>
      <c r="L9" s="2">
        <v>30</v>
      </c>
      <c r="M9" s="3">
        <v>37</v>
      </c>
      <c r="N9" s="3">
        <v>37</v>
      </c>
      <c r="O9" s="2">
        <f t="shared" si="5"/>
        <v>100</v>
      </c>
      <c r="P9" s="2">
        <f t="shared" si="6"/>
        <v>100</v>
      </c>
      <c r="Q9" s="3">
        <v>37</v>
      </c>
      <c r="R9" s="3">
        <v>37</v>
      </c>
      <c r="S9" s="2">
        <f t="shared" si="7"/>
        <v>100</v>
      </c>
      <c r="T9" s="2">
        <f t="shared" si="8"/>
        <v>100</v>
      </c>
      <c r="U9" s="2">
        <f t="shared" si="9"/>
        <v>100</v>
      </c>
      <c r="V9" s="2">
        <f t="shared" si="10"/>
        <v>95.05</v>
      </c>
      <c r="W9">
        <v>5</v>
      </c>
      <c r="X9" s="2">
        <f t="shared" si="11"/>
        <v>100</v>
      </c>
      <c r="Y9" s="3">
        <v>37</v>
      </c>
      <c r="Z9" s="3">
        <v>37</v>
      </c>
      <c r="AA9" s="2">
        <f t="shared" si="12"/>
        <v>100</v>
      </c>
      <c r="AB9" s="2">
        <f t="shared" si="13"/>
        <v>100</v>
      </c>
      <c r="AC9" s="2">
        <f t="shared" si="14"/>
        <v>100</v>
      </c>
      <c r="AD9" s="4">
        <v>1</v>
      </c>
      <c r="AE9" s="2">
        <f t="shared" si="15"/>
        <v>20</v>
      </c>
      <c r="AF9" s="4">
        <v>2</v>
      </c>
      <c r="AG9" s="2">
        <f t="shared" si="16"/>
        <v>40</v>
      </c>
      <c r="AH9" s="3">
        <v>0</v>
      </c>
      <c r="AI9" s="3">
        <v>0</v>
      </c>
      <c r="AJ9" s="2">
        <v>0</v>
      </c>
      <c r="AK9" s="2">
        <f t="shared" si="17"/>
        <v>0</v>
      </c>
      <c r="AL9" s="2">
        <f t="shared" si="18"/>
        <v>22</v>
      </c>
      <c r="AM9" s="3">
        <v>37</v>
      </c>
      <c r="AN9" s="3">
        <v>37</v>
      </c>
      <c r="AO9" s="2">
        <f t="shared" si="19"/>
        <v>100</v>
      </c>
      <c r="AP9" s="2">
        <f t="shared" si="20"/>
        <v>100</v>
      </c>
      <c r="AQ9" s="3">
        <v>37</v>
      </c>
      <c r="AR9" s="3">
        <v>37</v>
      </c>
      <c r="AS9" s="2">
        <f t="shared" si="21"/>
        <v>100</v>
      </c>
      <c r="AT9" s="2">
        <f t="shared" si="22"/>
        <v>100</v>
      </c>
      <c r="AU9" s="3">
        <v>37</v>
      </c>
      <c r="AV9" s="3">
        <v>37</v>
      </c>
      <c r="AW9" s="2">
        <f t="shared" si="23"/>
        <v>100</v>
      </c>
      <c r="AX9" s="2">
        <f t="shared" si="24"/>
        <v>100</v>
      </c>
      <c r="AY9" s="2">
        <f t="shared" si="25"/>
        <v>100</v>
      </c>
      <c r="AZ9" s="3">
        <v>37</v>
      </c>
      <c r="BA9" s="3">
        <v>37</v>
      </c>
      <c r="BB9" s="2">
        <f t="shared" si="26"/>
        <v>100</v>
      </c>
      <c r="BC9" s="2">
        <f t="shared" si="27"/>
        <v>100</v>
      </c>
      <c r="BD9" s="3">
        <v>37</v>
      </c>
      <c r="BE9" s="3">
        <v>37</v>
      </c>
      <c r="BF9" s="2">
        <f t="shared" si="28"/>
        <v>100</v>
      </c>
      <c r="BG9" s="2">
        <f t="shared" si="29"/>
        <v>100</v>
      </c>
      <c r="BH9" s="3">
        <v>37</v>
      </c>
      <c r="BI9" s="3">
        <v>37</v>
      </c>
      <c r="BJ9" s="2">
        <f t="shared" si="30"/>
        <v>100</v>
      </c>
      <c r="BK9" s="2">
        <f t="shared" si="31"/>
        <v>100</v>
      </c>
      <c r="BL9" s="2">
        <f t="shared" si="32"/>
        <v>100</v>
      </c>
      <c r="BM9" s="2">
        <f t="shared" si="33"/>
        <v>83.41</v>
      </c>
      <c r="BN9" s="1" t="s">
        <v>7</v>
      </c>
    </row>
    <row r="10" spans="1:66" ht="15.75">
      <c r="A10" s="1" t="s">
        <v>8</v>
      </c>
      <c r="B10">
        <v>16</v>
      </c>
      <c r="C10">
        <v>11</v>
      </c>
      <c r="D10" s="2">
        <f t="shared" si="0"/>
        <v>68.75</v>
      </c>
      <c r="E10" s="2">
        <f t="shared" si="1"/>
        <v>69</v>
      </c>
      <c r="F10" s="3">
        <v>37</v>
      </c>
      <c r="G10" s="3">
        <v>34</v>
      </c>
      <c r="H10" s="2">
        <f t="shared" si="2"/>
        <v>91.8918918918919</v>
      </c>
      <c r="I10" s="2">
        <f t="shared" si="3"/>
        <v>92</v>
      </c>
      <c r="J10" s="2">
        <f t="shared" si="4"/>
        <v>80.5</v>
      </c>
      <c r="K10">
        <v>4</v>
      </c>
      <c r="L10" s="2">
        <v>30</v>
      </c>
      <c r="M10" s="3">
        <v>47</v>
      </c>
      <c r="N10" s="3">
        <v>47</v>
      </c>
      <c r="O10" s="2">
        <f t="shared" si="5"/>
        <v>100</v>
      </c>
      <c r="P10" s="2">
        <f t="shared" si="6"/>
        <v>100</v>
      </c>
      <c r="Q10" s="3">
        <v>47</v>
      </c>
      <c r="R10" s="3">
        <v>47</v>
      </c>
      <c r="S10" s="2">
        <f t="shared" si="7"/>
        <v>100</v>
      </c>
      <c r="T10" s="2">
        <f t="shared" si="8"/>
        <v>100</v>
      </c>
      <c r="U10" s="2">
        <f t="shared" si="9"/>
        <v>100</v>
      </c>
      <c r="V10" s="2">
        <f t="shared" si="10"/>
        <v>94.15</v>
      </c>
      <c r="W10">
        <v>5</v>
      </c>
      <c r="X10" s="2">
        <f t="shared" si="11"/>
        <v>100</v>
      </c>
      <c r="Y10" s="3">
        <v>47</v>
      </c>
      <c r="Z10" s="3">
        <v>47</v>
      </c>
      <c r="AA10" s="2">
        <f t="shared" si="12"/>
        <v>100</v>
      </c>
      <c r="AB10" s="2">
        <f t="shared" si="13"/>
        <v>100</v>
      </c>
      <c r="AC10" s="2">
        <f t="shared" si="14"/>
        <v>100</v>
      </c>
      <c r="AD10" s="4">
        <v>1</v>
      </c>
      <c r="AE10" s="2">
        <f t="shared" si="15"/>
        <v>20</v>
      </c>
      <c r="AF10" s="4">
        <v>2</v>
      </c>
      <c r="AG10" s="2">
        <f t="shared" si="16"/>
        <v>40</v>
      </c>
      <c r="AH10" s="3">
        <v>0</v>
      </c>
      <c r="AI10" s="3">
        <v>0</v>
      </c>
      <c r="AJ10" s="2">
        <v>0</v>
      </c>
      <c r="AK10" s="2">
        <f t="shared" si="17"/>
        <v>0</v>
      </c>
      <c r="AL10" s="2">
        <f t="shared" si="18"/>
        <v>22</v>
      </c>
      <c r="AM10" s="3">
        <v>47</v>
      </c>
      <c r="AN10" s="3">
        <v>47</v>
      </c>
      <c r="AO10" s="2">
        <f t="shared" si="19"/>
        <v>100</v>
      </c>
      <c r="AP10" s="2">
        <f t="shared" si="20"/>
        <v>100</v>
      </c>
      <c r="AQ10" s="3">
        <v>47</v>
      </c>
      <c r="AR10" s="3">
        <v>47</v>
      </c>
      <c r="AS10" s="2">
        <f t="shared" si="21"/>
        <v>100</v>
      </c>
      <c r="AT10" s="2">
        <f t="shared" si="22"/>
        <v>100</v>
      </c>
      <c r="AU10" s="3">
        <v>47</v>
      </c>
      <c r="AV10" s="3">
        <v>47</v>
      </c>
      <c r="AW10" s="2">
        <f t="shared" si="23"/>
        <v>100</v>
      </c>
      <c r="AX10" s="2">
        <f t="shared" si="24"/>
        <v>100</v>
      </c>
      <c r="AY10" s="2">
        <f t="shared" si="25"/>
        <v>100</v>
      </c>
      <c r="AZ10" s="3">
        <v>47</v>
      </c>
      <c r="BA10" s="3">
        <v>47</v>
      </c>
      <c r="BB10" s="2">
        <f t="shared" si="26"/>
        <v>100</v>
      </c>
      <c r="BC10" s="2">
        <f t="shared" si="27"/>
        <v>100</v>
      </c>
      <c r="BD10" s="3">
        <v>47</v>
      </c>
      <c r="BE10" s="3">
        <v>47</v>
      </c>
      <c r="BF10" s="2">
        <f t="shared" si="28"/>
        <v>100</v>
      </c>
      <c r="BG10" s="2">
        <f t="shared" si="29"/>
        <v>100</v>
      </c>
      <c r="BH10" s="3">
        <v>47</v>
      </c>
      <c r="BI10" s="3">
        <v>47</v>
      </c>
      <c r="BJ10" s="2">
        <f t="shared" si="30"/>
        <v>100</v>
      </c>
      <c r="BK10" s="2">
        <f t="shared" si="31"/>
        <v>100</v>
      </c>
      <c r="BL10" s="2">
        <f t="shared" si="32"/>
        <v>100</v>
      </c>
      <c r="BM10" s="2">
        <f t="shared" si="33"/>
        <v>83.22999999999999</v>
      </c>
      <c r="BN10" s="1" t="s">
        <v>8</v>
      </c>
    </row>
    <row r="11" spans="1:66" ht="15.75">
      <c r="A11" s="1" t="s">
        <v>9</v>
      </c>
      <c r="B11">
        <v>16</v>
      </c>
      <c r="C11">
        <v>10</v>
      </c>
      <c r="D11" s="2">
        <f t="shared" si="0"/>
        <v>62.5</v>
      </c>
      <c r="E11" s="2">
        <f t="shared" si="1"/>
        <v>63</v>
      </c>
      <c r="F11" s="3">
        <v>37</v>
      </c>
      <c r="G11" s="3">
        <v>37</v>
      </c>
      <c r="H11" s="2">
        <f t="shared" si="2"/>
        <v>100</v>
      </c>
      <c r="I11" s="2">
        <f t="shared" si="3"/>
        <v>100</v>
      </c>
      <c r="J11" s="2">
        <f t="shared" si="4"/>
        <v>81.5</v>
      </c>
      <c r="K11">
        <v>4</v>
      </c>
      <c r="L11" s="2">
        <v>30</v>
      </c>
      <c r="M11" s="3">
        <v>82</v>
      </c>
      <c r="N11" s="3">
        <v>81</v>
      </c>
      <c r="O11" s="2">
        <f t="shared" si="5"/>
        <v>98.78048780487805</v>
      </c>
      <c r="P11" s="2">
        <f t="shared" si="6"/>
        <v>99</v>
      </c>
      <c r="Q11" s="3">
        <v>82</v>
      </c>
      <c r="R11" s="3">
        <v>81</v>
      </c>
      <c r="S11" s="2">
        <f t="shared" si="7"/>
        <v>98.78048780487805</v>
      </c>
      <c r="T11" s="2">
        <f t="shared" si="8"/>
        <v>99</v>
      </c>
      <c r="U11" s="2">
        <f t="shared" si="9"/>
        <v>99</v>
      </c>
      <c r="V11" s="2">
        <f t="shared" si="10"/>
        <v>94.05000000000001</v>
      </c>
      <c r="W11">
        <v>5</v>
      </c>
      <c r="X11" s="2">
        <f t="shared" si="11"/>
        <v>100</v>
      </c>
      <c r="Y11" s="3">
        <v>82</v>
      </c>
      <c r="Z11" s="3">
        <v>81</v>
      </c>
      <c r="AA11" s="2">
        <f t="shared" si="12"/>
        <v>98.78048780487805</v>
      </c>
      <c r="AB11" s="2">
        <f t="shared" si="13"/>
        <v>99</v>
      </c>
      <c r="AC11" s="2">
        <f t="shared" si="14"/>
        <v>99.5</v>
      </c>
      <c r="AD11" s="4">
        <v>1</v>
      </c>
      <c r="AE11" s="2">
        <f t="shared" si="15"/>
        <v>20</v>
      </c>
      <c r="AF11" s="4">
        <v>2</v>
      </c>
      <c r="AG11" s="2">
        <f t="shared" si="16"/>
        <v>40</v>
      </c>
      <c r="AH11" s="3">
        <v>4</v>
      </c>
      <c r="AI11" s="3">
        <v>4</v>
      </c>
      <c r="AJ11" s="2">
        <f t="shared" si="34"/>
        <v>100</v>
      </c>
      <c r="AK11" s="2">
        <f t="shared" si="17"/>
        <v>100</v>
      </c>
      <c r="AL11" s="2">
        <f t="shared" si="18"/>
        <v>52</v>
      </c>
      <c r="AM11" s="3">
        <v>82</v>
      </c>
      <c r="AN11" s="3">
        <v>81</v>
      </c>
      <c r="AO11" s="2">
        <f t="shared" si="19"/>
        <v>98.78048780487805</v>
      </c>
      <c r="AP11" s="2">
        <f t="shared" si="20"/>
        <v>99</v>
      </c>
      <c r="AQ11" s="3">
        <v>82</v>
      </c>
      <c r="AR11" s="3">
        <v>81</v>
      </c>
      <c r="AS11" s="2">
        <f t="shared" si="21"/>
        <v>98.78048780487805</v>
      </c>
      <c r="AT11" s="2">
        <f t="shared" si="22"/>
        <v>99</v>
      </c>
      <c r="AU11" s="3">
        <v>82</v>
      </c>
      <c r="AV11" s="3">
        <v>81</v>
      </c>
      <c r="AW11" s="2">
        <f t="shared" si="23"/>
        <v>98.78048780487805</v>
      </c>
      <c r="AX11" s="2">
        <f t="shared" si="24"/>
        <v>99</v>
      </c>
      <c r="AY11" s="2">
        <f t="shared" si="25"/>
        <v>99</v>
      </c>
      <c r="AZ11" s="3">
        <v>82</v>
      </c>
      <c r="BA11" s="3">
        <v>81</v>
      </c>
      <c r="BB11" s="2">
        <f t="shared" si="26"/>
        <v>98.78048780487805</v>
      </c>
      <c r="BC11" s="2">
        <f t="shared" si="27"/>
        <v>99</v>
      </c>
      <c r="BD11" s="3">
        <v>82</v>
      </c>
      <c r="BE11" s="3">
        <v>81</v>
      </c>
      <c r="BF11" s="2">
        <f t="shared" si="28"/>
        <v>98.78048780487805</v>
      </c>
      <c r="BG11" s="2">
        <f t="shared" si="29"/>
        <v>99</v>
      </c>
      <c r="BH11" s="3">
        <v>82</v>
      </c>
      <c r="BI11" s="3">
        <v>81</v>
      </c>
      <c r="BJ11" s="2">
        <f t="shared" si="30"/>
        <v>98.78048780487805</v>
      </c>
      <c r="BK11" s="2">
        <f t="shared" si="31"/>
        <v>99</v>
      </c>
      <c r="BL11" s="2">
        <f t="shared" si="32"/>
        <v>99</v>
      </c>
      <c r="BM11" s="2">
        <f t="shared" si="33"/>
        <v>88.71000000000001</v>
      </c>
      <c r="BN11" s="1" t="s">
        <v>9</v>
      </c>
    </row>
    <row r="12" spans="1:66" ht="15.75">
      <c r="A12" s="1" t="s">
        <v>10</v>
      </c>
      <c r="B12">
        <v>16</v>
      </c>
      <c r="C12">
        <v>11</v>
      </c>
      <c r="D12" s="2">
        <f t="shared" si="0"/>
        <v>68.75</v>
      </c>
      <c r="E12" s="2">
        <f t="shared" si="1"/>
        <v>69</v>
      </c>
      <c r="F12" s="3">
        <v>37</v>
      </c>
      <c r="G12" s="3">
        <v>37</v>
      </c>
      <c r="H12" s="2">
        <f t="shared" si="2"/>
        <v>100</v>
      </c>
      <c r="I12" s="2">
        <f t="shared" si="3"/>
        <v>100</v>
      </c>
      <c r="J12" s="2">
        <f t="shared" si="4"/>
        <v>84.5</v>
      </c>
      <c r="K12">
        <v>4</v>
      </c>
      <c r="L12" s="2">
        <v>30</v>
      </c>
      <c r="M12" s="3">
        <v>156</v>
      </c>
      <c r="N12" s="3">
        <v>156</v>
      </c>
      <c r="O12" s="2">
        <f t="shared" si="5"/>
        <v>100</v>
      </c>
      <c r="P12" s="2">
        <f t="shared" si="6"/>
        <v>100</v>
      </c>
      <c r="Q12" s="3">
        <v>156</v>
      </c>
      <c r="R12" s="3">
        <v>156</v>
      </c>
      <c r="S12" s="2">
        <f t="shared" si="7"/>
        <v>100</v>
      </c>
      <c r="T12" s="2">
        <f t="shared" si="8"/>
        <v>100</v>
      </c>
      <c r="U12" s="2">
        <f t="shared" si="9"/>
        <v>100</v>
      </c>
      <c r="V12" s="2">
        <f t="shared" si="10"/>
        <v>95.35</v>
      </c>
      <c r="W12">
        <v>5</v>
      </c>
      <c r="X12" s="2">
        <f t="shared" si="11"/>
        <v>100</v>
      </c>
      <c r="Y12" s="3">
        <v>156</v>
      </c>
      <c r="Z12" s="3">
        <v>156</v>
      </c>
      <c r="AA12" s="2">
        <f t="shared" si="12"/>
        <v>100</v>
      </c>
      <c r="AB12" s="2">
        <f t="shared" si="13"/>
        <v>100</v>
      </c>
      <c r="AC12" s="2">
        <f t="shared" si="14"/>
        <v>100</v>
      </c>
      <c r="AD12" s="4">
        <v>1</v>
      </c>
      <c r="AE12" s="2">
        <f t="shared" si="15"/>
        <v>20</v>
      </c>
      <c r="AF12" s="4">
        <v>2</v>
      </c>
      <c r="AG12" s="2">
        <f t="shared" si="16"/>
        <v>40</v>
      </c>
      <c r="AH12" s="3">
        <v>6</v>
      </c>
      <c r="AI12" s="3">
        <v>6</v>
      </c>
      <c r="AJ12" s="2">
        <f t="shared" si="34"/>
        <v>100</v>
      </c>
      <c r="AK12" s="2">
        <f t="shared" si="17"/>
        <v>100</v>
      </c>
      <c r="AL12" s="2">
        <f t="shared" si="18"/>
        <v>52</v>
      </c>
      <c r="AM12" s="3">
        <v>156</v>
      </c>
      <c r="AN12" s="3">
        <v>156</v>
      </c>
      <c r="AO12" s="2">
        <f t="shared" si="19"/>
        <v>100</v>
      </c>
      <c r="AP12" s="2">
        <f t="shared" si="20"/>
        <v>100</v>
      </c>
      <c r="AQ12" s="3">
        <v>156</v>
      </c>
      <c r="AR12" s="3">
        <v>156</v>
      </c>
      <c r="AS12" s="2">
        <f t="shared" si="21"/>
        <v>100</v>
      </c>
      <c r="AT12" s="2">
        <f t="shared" si="22"/>
        <v>100</v>
      </c>
      <c r="AU12" s="3">
        <v>156</v>
      </c>
      <c r="AV12" s="3">
        <v>156</v>
      </c>
      <c r="AW12" s="2">
        <f t="shared" si="23"/>
        <v>100</v>
      </c>
      <c r="AX12" s="2">
        <f t="shared" si="24"/>
        <v>100</v>
      </c>
      <c r="AY12" s="2">
        <f t="shared" si="25"/>
        <v>100</v>
      </c>
      <c r="AZ12" s="3">
        <v>156</v>
      </c>
      <c r="BA12" s="3">
        <v>156</v>
      </c>
      <c r="BB12" s="2">
        <f t="shared" si="26"/>
        <v>100</v>
      </c>
      <c r="BC12" s="2">
        <f t="shared" si="27"/>
        <v>100</v>
      </c>
      <c r="BD12" s="3">
        <v>156</v>
      </c>
      <c r="BE12" s="3">
        <v>156</v>
      </c>
      <c r="BF12" s="2">
        <f t="shared" si="28"/>
        <v>100</v>
      </c>
      <c r="BG12" s="2">
        <f t="shared" si="29"/>
        <v>100</v>
      </c>
      <c r="BH12" s="3">
        <v>156</v>
      </c>
      <c r="BI12" s="3">
        <v>156</v>
      </c>
      <c r="BJ12" s="2">
        <f t="shared" si="30"/>
        <v>100</v>
      </c>
      <c r="BK12" s="2">
        <f t="shared" si="31"/>
        <v>100</v>
      </c>
      <c r="BL12" s="2">
        <f t="shared" si="32"/>
        <v>100</v>
      </c>
      <c r="BM12" s="2">
        <f t="shared" si="33"/>
        <v>89.47</v>
      </c>
      <c r="BN12" s="1" t="s">
        <v>10</v>
      </c>
    </row>
    <row r="13" spans="1:66" ht="15.75">
      <c r="A13" s="5" t="s">
        <v>11</v>
      </c>
      <c r="B13">
        <v>16</v>
      </c>
      <c r="C13">
        <v>16</v>
      </c>
      <c r="D13" s="2">
        <f t="shared" si="0"/>
        <v>100</v>
      </c>
      <c r="E13" s="2">
        <f t="shared" si="1"/>
        <v>100</v>
      </c>
      <c r="F13" s="3">
        <v>37</v>
      </c>
      <c r="G13" s="3">
        <v>37</v>
      </c>
      <c r="H13" s="2">
        <f t="shared" si="2"/>
        <v>100</v>
      </c>
      <c r="I13" s="2">
        <f t="shared" si="3"/>
        <v>100</v>
      </c>
      <c r="J13" s="2">
        <f t="shared" si="4"/>
        <v>100</v>
      </c>
      <c r="K13">
        <v>4</v>
      </c>
      <c r="L13" s="2">
        <v>30</v>
      </c>
      <c r="M13" s="3">
        <v>24</v>
      </c>
      <c r="N13" s="3">
        <v>24</v>
      </c>
      <c r="O13" s="2">
        <f t="shared" si="5"/>
        <v>100</v>
      </c>
      <c r="P13" s="2">
        <f t="shared" si="6"/>
        <v>100</v>
      </c>
      <c r="Q13" s="3">
        <v>24</v>
      </c>
      <c r="R13" s="3">
        <v>24</v>
      </c>
      <c r="S13" s="2">
        <f t="shared" si="7"/>
        <v>100</v>
      </c>
      <c r="T13" s="2">
        <f t="shared" si="8"/>
        <v>100</v>
      </c>
      <c r="U13" s="2">
        <f t="shared" si="9"/>
        <v>100</v>
      </c>
      <c r="V13" s="2">
        <f t="shared" si="10"/>
        <v>100</v>
      </c>
      <c r="W13">
        <v>5</v>
      </c>
      <c r="X13" s="2">
        <f t="shared" si="11"/>
        <v>100</v>
      </c>
      <c r="Y13" s="3">
        <v>24</v>
      </c>
      <c r="Z13" s="3">
        <v>24</v>
      </c>
      <c r="AA13" s="2">
        <f t="shared" si="12"/>
        <v>100</v>
      </c>
      <c r="AB13" s="2">
        <f t="shared" si="13"/>
        <v>100</v>
      </c>
      <c r="AC13" s="2">
        <f t="shared" si="14"/>
        <v>100</v>
      </c>
      <c r="AD13" s="4">
        <v>1</v>
      </c>
      <c r="AE13" s="2">
        <f t="shared" si="15"/>
        <v>20</v>
      </c>
      <c r="AF13" s="4">
        <v>2</v>
      </c>
      <c r="AG13" s="2">
        <f t="shared" si="16"/>
        <v>40</v>
      </c>
      <c r="AH13" s="3">
        <v>0</v>
      </c>
      <c r="AI13" s="3">
        <v>0</v>
      </c>
      <c r="AJ13" s="2">
        <v>0</v>
      </c>
      <c r="AK13" s="2">
        <f t="shared" si="17"/>
        <v>0</v>
      </c>
      <c r="AL13" s="2">
        <f t="shared" si="18"/>
        <v>22</v>
      </c>
      <c r="AM13" s="3">
        <v>24</v>
      </c>
      <c r="AN13" s="3">
        <v>24</v>
      </c>
      <c r="AO13" s="2">
        <f t="shared" si="19"/>
        <v>100</v>
      </c>
      <c r="AP13" s="2">
        <f t="shared" si="20"/>
        <v>100</v>
      </c>
      <c r="AQ13" s="3">
        <v>24</v>
      </c>
      <c r="AR13" s="3">
        <v>24</v>
      </c>
      <c r="AS13" s="2">
        <f t="shared" si="21"/>
        <v>100</v>
      </c>
      <c r="AT13" s="2">
        <f t="shared" si="22"/>
        <v>100</v>
      </c>
      <c r="AU13" s="3">
        <v>24</v>
      </c>
      <c r="AV13" s="3">
        <v>24</v>
      </c>
      <c r="AW13" s="2">
        <f t="shared" si="23"/>
        <v>100</v>
      </c>
      <c r="AX13" s="2">
        <f t="shared" si="24"/>
        <v>100</v>
      </c>
      <c r="AY13" s="2">
        <f t="shared" si="25"/>
        <v>100</v>
      </c>
      <c r="AZ13" s="3">
        <v>24</v>
      </c>
      <c r="BA13" s="3">
        <v>24</v>
      </c>
      <c r="BB13" s="2">
        <f t="shared" si="26"/>
        <v>100</v>
      </c>
      <c r="BC13" s="2">
        <f t="shared" si="27"/>
        <v>100</v>
      </c>
      <c r="BD13" s="3">
        <v>24</v>
      </c>
      <c r="BE13" s="3">
        <v>24</v>
      </c>
      <c r="BF13" s="2">
        <f t="shared" si="28"/>
        <v>100</v>
      </c>
      <c r="BG13" s="2">
        <f t="shared" si="29"/>
        <v>100</v>
      </c>
      <c r="BH13" s="3">
        <v>24</v>
      </c>
      <c r="BI13" s="3">
        <v>24</v>
      </c>
      <c r="BJ13" s="2">
        <f t="shared" si="30"/>
        <v>100</v>
      </c>
      <c r="BK13" s="2">
        <f t="shared" si="31"/>
        <v>100</v>
      </c>
      <c r="BL13" s="2">
        <f t="shared" si="32"/>
        <v>100</v>
      </c>
      <c r="BM13" s="2">
        <f t="shared" si="33"/>
        <v>84.4</v>
      </c>
      <c r="BN13" s="5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3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0.00390625" style="0" customWidth="1"/>
  </cols>
  <sheetData>
    <row r="1" spans="1:48" s="20" customFormat="1" ht="60">
      <c r="A1" s="20" t="s">
        <v>72</v>
      </c>
      <c r="B1" s="20" t="s">
        <v>73</v>
      </c>
      <c r="C1" s="20" t="s">
        <v>74</v>
      </c>
      <c r="D1" s="21" t="s">
        <v>75</v>
      </c>
      <c r="E1" s="20" t="s">
        <v>76</v>
      </c>
      <c r="F1" s="22" t="s">
        <v>77</v>
      </c>
      <c r="G1" s="20" t="s">
        <v>78</v>
      </c>
      <c r="H1" s="20" t="s">
        <v>79</v>
      </c>
      <c r="I1" s="20" t="s">
        <v>80</v>
      </c>
      <c r="J1" s="22" t="s">
        <v>81</v>
      </c>
      <c r="K1" s="20" t="s">
        <v>82</v>
      </c>
      <c r="L1" s="20" t="s">
        <v>83</v>
      </c>
      <c r="M1" s="20" t="s">
        <v>84</v>
      </c>
      <c r="N1" s="20" t="s">
        <v>85</v>
      </c>
      <c r="O1" s="20" t="s">
        <v>86</v>
      </c>
      <c r="P1" s="20" t="s">
        <v>87</v>
      </c>
      <c r="Q1" s="20" t="s">
        <v>88</v>
      </c>
      <c r="R1" s="20" t="s">
        <v>88</v>
      </c>
      <c r="S1" s="20" t="s">
        <v>89</v>
      </c>
      <c r="T1" s="20" t="s">
        <v>90</v>
      </c>
      <c r="U1" s="20" t="s">
        <v>91</v>
      </c>
      <c r="V1" s="20" t="s">
        <v>92</v>
      </c>
      <c r="W1" s="20" t="s">
        <v>93</v>
      </c>
      <c r="X1" s="20" t="s">
        <v>94</v>
      </c>
      <c r="Y1" s="20" t="s">
        <v>81</v>
      </c>
      <c r="Z1" s="20" t="s">
        <v>82</v>
      </c>
      <c r="AA1" s="20" t="s">
        <v>95</v>
      </c>
      <c r="AB1" s="20" t="s">
        <v>96</v>
      </c>
      <c r="AC1" s="20" t="s">
        <v>82</v>
      </c>
      <c r="AD1" s="20" t="s">
        <v>97</v>
      </c>
      <c r="AE1" s="20" t="s">
        <v>98</v>
      </c>
      <c r="AF1" s="20" t="s">
        <v>99</v>
      </c>
      <c r="AG1" s="20" t="s">
        <v>82</v>
      </c>
      <c r="AH1" s="20" t="s">
        <v>100</v>
      </c>
      <c r="AI1" s="20" t="s">
        <v>101</v>
      </c>
      <c r="AJ1" s="20" t="s">
        <v>82</v>
      </c>
      <c r="AK1" s="20" t="s">
        <v>102</v>
      </c>
      <c r="AL1" s="20" t="s">
        <v>82</v>
      </c>
      <c r="AM1" s="20" t="s">
        <v>103</v>
      </c>
      <c r="AN1" s="20" t="s">
        <v>82</v>
      </c>
      <c r="AP1" s="20" t="s">
        <v>104</v>
      </c>
      <c r="AQ1" s="20" t="s">
        <v>105</v>
      </c>
      <c r="AR1" s="20" t="s">
        <v>27</v>
      </c>
      <c r="AS1" s="20" t="s">
        <v>106</v>
      </c>
      <c r="AT1" s="20" t="s">
        <v>107</v>
      </c>
      <c r="AV1" s="20" t="s">
        <v>108</v>
      </c>
    </row>
    <row r="2" spans="1:48" ht="15.75">
      <c r="A2" s="1" t="s">
        <v>0</v>
      </c>
      <c r="B2" s="8">
        <f aca="true" t="shared" si="0" ref="B2:B13">(L2+S2+AA2+AH2+AV2)/5</f>
        <v>84.025</v>
      </c>
      <c r="C2" s="9">
        <f aca="true" t="shared" si="1" ref="C2:C13">D2+G2+I2</f>
        <v>98.125</v>
      </c>
      <c r="D2" s="10">
        <f aca="true" t="shared" si="2" ref="D2:D13">(E2/37*100+F2/16*100)/2*0.3</f>
        <v>28.125</v>
      </c>
      <c r="E2" s="3">
        <v>37</v>
      </c>
      <c r="F2">
        <v>14</v>
      </c>
      <c r="G2" s="10">
        <v>30</v>
      </c>
      <c r="H2">
        <v>4</v>
      </c>
      <c r="I2" s="10">
        <f aca="true" t="shared" si="3" ref="I2:I13">K2/J2*100*0.4</f>
        <v>40</v>
      </c>
      <c r="J2" s="3">
        <v>38</v>
      </c>
      <c r="K2" s="3">
        <v>38</v>
      </c>
      <c r="L2" s="11">
        <f aca="true" t="shared" si="4" ref="L2:L13">M2+O2</f>
        <v>100</v>
      </c>
      <c r="M2" s="12">
        <f aca="true" t="shared" si="5" ref="M2:M13">N2*20*0.5</f>
        <v>50</v>
      </c>
      <c r="N2">
        <v>5</v>
      </c>
      <c r="O2" s="12">
        <f aca="true" t="shared" si="6" ref="O2:O13">P2/J2*50</f>
        <v>50</v>
      </c>
      <c r="P2" s="3">
        <v>38</v>
      </c>
      <c r="S2" s="13">
        <f aca="true" t="shared" si="7" ref="S2:S13">T2+V2+X2</f>
        <v>22</v>
      </c>
      <c r="T2" s="14">
        <f aca="true" t="shared" si="8" ref="T2:T13">U2*20*0.3</f>
        <v>6</v>
      </c>
      <c r="U2" s="4">
        <v>1</v>
      </c>
      <c r="V2" s="14">
        <f aca="true" t="shared" si="9" ref="V2:V13">W2*20*0.4</f>
        <v>16</v>
      </c>
      <c r="W2" s="4">
        <v>2</v>
      </c>
      <c r="X2" s="14">
        <v>0</v>
      </c>
      <c r="Y2" s="3">
        <v>0</v>
      </c>
      <c r="Z2" s="3">
        <v>0</v>
      </c>
      <c r="AA2" s="15">
        <f aca="true" t="shared" si="10" ref="AA2:AA13">AB2+AD2+AF2</f>
        <v>100</v>
      </c>
      <c r="AB2" s="16">
        <f aca="true" t="shared" si="11" ref="AB2:AB13">AC2/J2*100*0.4</f>
        <v>40</v>
      </c>
      <c r="AC2" s="3">
        <v>38</v>
      </c>
      <c r="AD2" s="16">
        <f aca="true" t="shared" si="12" ref="AD2:AD13">AE2/J2*100*0.4</f>
        <v>40</v>
      </c>
      <c r="AE2" s="3">
        <v>38</v>
      </c>
      <c r="AF2" s="16">
        <f aca="true" t="shared" si="13" ref="AF2:AF13">AG2/J2*100*0.2</f>
        <v>20</v>
      </c>
      <c r="AG2" s="3">
        <v>38</v>
      </c>
      <c r="AH2" s="17">
        <f aca="true" t="shared" si="14" ref="AH2:AH13">AI2+AK2+AM2</f>
        <v>100</v>
      </c>
      <c r="AI2" s="18">
        <f aca="true" t="shared" si="15" ref="AI2:AI13">AJ2/J2*100*0.3</f>
        <v>30</v>
      </c>
      <c r="AJ2" s="3">
        <v>38</v>
      </c>
      <c r="AK2" s="18">
        <f aca="true" t="shared" si="16" ref="AK2:AK13">AL2/J2*100*0.2</f>
        <v>20</v>
      </c>
      <c r="AL2" s="3">
        <v>38</v>
      </c>
      <c r="AM2" s="18">
        <f aca="true" t="shared" si="17" ref="AM2:AM13">AN2/J2*100*0.5</f>
        <v>50</v>
      </c>
      <c r="AN2" s="3">
        <v>38</v>
      </c>
      <c r="AP2">
        <f aca="true" t="shared" si="18" ref="AP2:AP13">J2/71799*100</f>
        <v>0.05292552821069931</v>
      </c>
      <c r="AQ2">
        <f aca="true" t="shared" si="19" ref="AQ2:AQ13">AS2/J2*100*0.2</f>
        <v>20</v>
      </c>
      <c r="AR2">
        <f aca="true" t="shared" si="20" ref="AR2:AR13">AT2/J2*100*0.2</f>
        <v>20</v>
      </c>
      <c r="AS2" s="3">
        <v>38</v>
      </c>
      <c r="AT2" s="3">
        <v>38</v>
      </c>
      <c r="AV2" s="19">
        <f aca="true" t="shared" si="21" ref="AV2:AV13">D2+G2+I2</f>
        <v>98.125</v>
      </c>
    </row>
    <row r="3" spans="1:48" ht="15.75">
      <c r="A3" s="5" t="s">
        <v>1</v>
      </c>
      <c r="B3" s="8">
        <f t="shared" si="0"/>
        <v>86.78703703703704</v>
      </c>
      <c r="C3" s="9">
        <f t="shared" si="1"/>
        <v>95.50925925925927</v>
      </c>
      <c r="D3" s="10">
        <f t="shared" si="2"/>
        <v>26.25</v>
      </c>
      <c r="E3" s="3">
        <v>37</v>
      </c>
      <c r="F3">
        <v>12</v>
      </c>
      <c r="G3" s="10">
        <v>30</v>
      </c>
      <c r="H3">
        <v>4</v>
      </c>
      <c r="I3" s="10">
        <f t="shared" si="3"/>
        <v>39.25925925925927</v>
      </c>
      <c r="J3" s="3">
        <v>270</v>
      </c>
      <c r="K3" s="3">
        <v>265</v>
      </c>
      <c r="L3" s="11">
        <f t="shared" si="4"/>
        <v>98.14814814814815</v>
      </c>
      <c r="M3" s="12">
        <f t="shared" si="5"/>
        <v>50</v>
      </c>
      <c r="N3">
        <v>5</v>
      </c>
      <c r="O3" s="12">
        <f t="shared" si="6"/>
        <v>48.148148148148145</v>
      </c>
      <c r="P3" s="3">
        <v>260</v>
      </c>
      <c r="S3" s="13">
        <f t="shared" si="7"/>
        <v>44.5</v>
      </c>
      <c r="T3" s="14">
        <f t="shared" si="8"/>
        <v>6</v>
      </c>
      <c r="U3" s="4">
        <v>1</v>
      </c>
      <c r="V3" s="14">
        <f t="shared" si="9"/>
        <v>16</v>
      </c>
      <c r="W3" s="4">
        <v>2</v>
      </c>
      <c r="X3" s="14">
        <f aca="true" t="shared" si="22" ref="X3:X12">Z3/Y3*100*0.3</f>
        <v>22.5</v>
      </c>
      <c r="Y3" s="3">
        <v>4</v>
      </c>
      <c r="Z3" s="3">
        <v>3</v>
      </c>
      <c r="AA3" s="15">
        <f t="shared" si="10"/>
        <v>97.92592592592594</v>
      </c>
      <c r="AB3" s="16">
        <f t="shared" si="11"/>
        <v>39.111111111111114</v>
      </c>
      <c r="AC3" s="3">
        <v>264</v>
      </c>
      <c r="AD3" s="16">
        <f t="shared" si="12"/>
        <v>39.111111111111114</v>
      </c>
      <c r="AE3" s="3">
        <v>264</v>
      </c>
      <c r="AF3" s="16">
        <f t="shared" si="13"/>
        <v>19.703703703703706</v>
      </c>
      <c r="AG3" s="3">
        <v>266</v>
      </c>
      <c r="AH3" s="17">
        <f t="shared" si="14"/>
        <v>97.85185185185185</v>
      </c>
      <c r="AI3" s="18">
        <f t="shared" si="15"/>
        <v>29.33333333333333</v>
      </c>
      <c r="AJ3" s="3">
        <v>264</v>
      </c>
      <c r="AK3" s="18">
        <f t="shared" si="16"/>
        <v>19.629629629629633</v>
      </c>
      <c r="AL3" s="3">
        <v>265</v>
      </c>
      <c r="AM3" s="18">
        <f t="shared" si="17"/>
        <v>48.888888888888886</v>
      </c>
      <c r="AN3" s="3">
        <v>264</v>
      </c>
      <c r="AP3">
        <f t="shared" si="18"/>
        <v>0.3760498057076004</v>
      </c>
      <c r="AQ3">
        <f t="shared" si="19"/>
        <v>19.629629629629633</v>
      </c>
      <c r="AR3">
        <f t="shared" si="20"/>
        <v>19.629629629629633</v>
      </c>
      <c r="AS3" s="3">
        <v>265</v>
      </c>
      <c r="AT3" s="3">
        <v>265</v>
      </c>
      <c r="AV3" s="19">
        <f t="shared" si="21"/>
        <v>95.50925925925927</v>
      </c>
    </row>
    <row r="4" spans="1:48" ht="15.75">
      <c r="A4" s="1" t="s">
        <v>2</v>
      </c>
      <c r="B4" s="8">
        <f t="shared" si="0"/>
        <v>89.8375</v>
      </c>
      <c r="C4" s="9">
        <f t="shared" si="1"/>
        <v>97.1875</v>
      </c>
      <c r="D4" s="10">
        <f t="shared" si="2"/>
        <v>27.1875</v>
      </c>
      <c r="E4" s="3">
        <v>37</v>
      </c>
      <c r="F4">
        <v>13</v>
      </c>
      <c r="G4" s="10">
        <v>30</v>
      </c>
      <c r="H4">
        <v>4</v>
      </c>
      <c r="I4" s="10">
        <f t="shared" si="3"/>
        <v>40</v>
      </c>
      <c r="J4" s="3">
        <v>41</v>
      </c>
      <c r="K4" s="3">
        <v>41</v>
      </c>
      <c r="L4" s="11">
        <f t="shared" si="4"/>
        <v>100</v>
      </c>
      <c r="M4" s="12">
        <f t="shared" si="5"/>
        <v>50</v>
      </c>
      <c r="N4">
        <v>5</v>
      </c>
      <c r="O4" s="12">
        <f t="shared" si="6"/>
        <v>50</v>
      </c>
      <c r="P4" s="3">
        <v>41</v>
      </c>
      <c r="S4" s="13">
        <f t="shared" si="7"/>
        <v>52</v>
      </c>
      <c r="T4" s="14">
        <f t="shared" si="8"/>
        <v>6</v>
      </c>
      <c r="U4" s="4">
        <v>1</v>
      </c>
      <c r="V4" s="14">
        <f t="shared" si="9"/>
        <v>16</v>
      </c>
      <c r="W4" s="4">
        <v>2</v>
      </c>
      <c r="X4" s="14">
        <f t="shared" si="22"/>
        <v>30</v>
      </c>
      <c r="Y4" s="3">
        <v>7</v>
      </c>
      <c r="Z4" s="3">
        <v>7</v>
      </c>
      <c r="AA4" s="15">
        <f t="shared" si="10"/>
        <v>100</v>
      </c>
      <c r="AB4" s="16">
        <f t="shared" si="11"/>
        <v>40</v>
      </c>
      <c r="AC4" s="3">
        <v>41</v>
      </c>
      <c r="AD4" s="16">
        <f t="shared" si="12"/>
        <v>40</v>
      </c>
      <c r="AE4" s="3">
        <v>41</v>
      </c>
      <c r="AF4" s="16">
        <f t="shared" si="13"/>
        <v>20</v>
      </c>
      <c r="AG4" s="3">
        <v>41</v>
      </c>
      <c r="AH4" s="17">
        <f t="shared" si="14"/>
        <v>100</v>
      </c>
      <c r="AI4" s="18">
        <f t="shared" si="15"/>
        <v>30</v>
      </c>
      <c r="AJ4" s="3">
        <v>41</v>
      </c>
      <c r="AK4" s="18">
        <f t="shared" si="16"/>
        <v>20</v>
      </c>
      <c r="AL4" s="3">
        <v>41</v>
      </c>
      <c r="AM4" s="18">
        <f t="shared" si="17"/>
        <v>50</v>
      </c>
      <c r="AN4" s="3">
        <v>41</v>
      </c>
      <c r="AP4">
        <f t="shared" si="18"/>
        <v>0.05710385938522821</v>
      </c>
      <c r="AQ4">
        <f t="shared" si="19"/>
        <v>20</v>
      </c>
      <c r="AR4">
        <f t="shared" si="20"/>
        <v>20</v>
      </c>
      <c r="AS4" s="3">
        <v>41</v>
      </c>
      <c r="AT4" s="3">
        <v>41</v>
      </c>
      <c r="AV4" s="19">
        <f t="shared" si="21"/>
        <v>97.1875</v>
      </c>
    </row>
    <row r="5" spans="1:48" ht="15.75">
      <c r="A5" s="1" t="s">
        <v>3</v>
      </c>
      <c r="B5" s="8">
        <f t="shared" si="0"/>
        <v>84.025</v>
      </c>
      <c r="C5" s="9">
        <f t="shared" si="1"/>
        <v>98.125</v>
      </c>
      <c r="D5" s="10">
        <f t="shared" si="2"/>
        <v>28.125</v>
      </c>
      <c r="E5" s="3">
        <v>37</v>
      </c>
      <c r="F5">
        <v>14</v>
      </c>
      <c r="G5" s="10">
        <v>30</v>
      </c>
      <c r="H5">
        <v>4</v>
      </c>
      <c r="I5" s="10">
        <f t="shared" si="3"/>
        <v>40</v>
      </c>
      <c r="J5" s="3">
        <v>36</v>
      </c>
      <c r="K5" s="3">
        <v>36</v>
      </c>
      <c r="L5" s="11">
        <f t="shared" si="4"/>
        <v>100</v>
      </c>
      <c r="M5" s="12">
        <f t="shared" si="5"/>
        <v>50</v>
      </c>
      <c r="N5">
        <v>5</v>
      </c>
      <c r="O5" s="12">
        <f t="shared" si="6"/>
        <v>50</v>
      </c>
      <c r="P5" s="3">
        <v>36</v>
      </c>
      <c r="S5" s="13">
        <f t="shared" si="7"/>
        <v>22</v>
      </c>
      <c r="T5" s="14">
        <f t="shared" si="8"/>
        <v>6</v>
      </c>
      <c r="U5" s="4">
        <v>1</v>
      </c>
      <c r="V5" s="14">
        <f t="shared" si="9"/>
        <v>16</v>
      </c>
      <c r="W5" s="4">
        <v>2</v>
      </c>
      <c r="X5" s="14">
        <v>0</v>
      </c>
      <c r="Y5" s="3">
        <v>0</v>
      </c>
      <c r="Z5" s="3">
        <v>0</v>
      </c>
      <c r="AA5" s="15">
        <f t="shared" si="10"/>
        <v>100</v>
      </c>
      <c r="AB5" s="16">
        <f t="shared" si="11"/>
        <v>40</v>
      </c>
      <c r="AC5" s="3">
        <v>36</v>
      </c>
      <c r="AD5" s="16">
        <f t="shared" si="12"/>
        <v>40</v>
      </c>
      <c r="AE5" s="3">
        <v>36</v>
      </c>
      <c r="AF5" s="16">
        <f t="shared" si="13"/>
        <v>20</v>
      </c>
      <c r="AG5" s="3">
        <v>36</v>
      </c>
      <c r="AH5" s="17">
        <f t="shared" si="14"/>
        <v>100</v>
      </c>
      <c r="AI5" s="18">
        <f t="shared" si="15"/>
        <v>30</v>
      </c>
      <c r="AJ5" s="3">
        <v>36</v>
      </c>
      <c r="AK5" s="18">
        <f t="shared" si="16"/>
        <v>20</v>
      </c>
      <c r="AL5" s="3">
        <v>36</v>
      </c>
      <c r="AM5" s="18">
        <f t="shared" si="17"/>
        <v>50</v>
      </c>
      <c r="AN5" s="3">
        <v>36</v>
      </c>
      <c r="AP5">
        <f t="shared" si="18"/>
        <v>0.05013997409434672</v>
      </c>
      <c r="AQ5">
        <f t="shared" si="19"/>
        <v>20</v>
      </c>
      <c r="AR5">
        <f t="shared" si="20"/>
        <v>20</v>
      </c>
      <c r="AS5" s="3">
        <v>36</v>
      </c>
      <c r="AT5" s="3">
        <v>36</v>
      </c>
      <c r="AV5" s="19">
        <f t="shared" si="21"/>
        <v>98.125</v>
      </c>
    </row>
    <row r="6" spans="1:48" ht="15.75">
      <c r="A6" s="1" t="s">
        <v>4</v>
      </c>
      <c r="B6" s="8">
        <f t="shared" si="0"/>
        <v>88.87772277227722</v>
      </c>
      <c r="C6" s="9">
        <f t="shared" si="1"/>
        <v>95.85396039603961</v>
      </c>
      <c r="D6" s="10">
        <f t="shared" si="2"/>
        <v>26.25</v>
      </c>
      <c r="E6" s="3">
        <v>37</v>
      </c>
      <c r="F6">
        <v>12</v>
      </c>
      <c r="G6" s="10">
        <v>30</v>
      </c>
      <c r="H6">
        <v>4</v>
      </c>
      <c r="I6" s="10">
        <f t="shared" si="3"/>
        <v>39.60396039603961</v>
      </c>
      <c r="J6" s="3">
        <v>101</v>
      </c>
      <c r="K6" s="3">
        <v>100</v>
      </c>
      <c r="L6" s="11">
        <f t="shared" si="4"/>
        <v>98.51485148514851</v>
      </c>
      <c r="M6" s="12">
        <f t="shared" si="5"/>
        <v>50</v>
      </c>
      <c r="N6">
        <v>5</v>
      </c>
      <c r="O6" s="12">
        <f t="shared" si="6"/>
        <v>48.51485148514851</v>
      </c>
      <c r="P6" s="3">
        <v>98</v>
      </c>
      <c r="S6" s="13">
        <f t="shared" si="7"/>
        <v>52</v>
      </c>
      <c r="T6" s="14">
        <f t="shared" si="8"/>
        <v>6</v>
      </c>
      <c r="U6" s="4">
        <v>1</v>
      </c>
      <c r="V6" s="14">
        <f t="shared" si="9"/>
        <v>16</v>
      </c>
      <c r="W6" s="4">
        <v>2</v>
      </c>
      <c r="X6" s="14">
        <f t="shared" si="22"/>
        <v>30</v>
      </c>
      <c r="Y6" s="3">
        <v>5</v>
      </c>
      <c r="Z6" s="3">
        <v>5</v>
      </c>
      <c r="AA6" s="15">
        <f t="shared" si="10"/>
        <v>99.00990099009903</v>
      </c>
      <c r="AB6" s="16">
        <f t="shared" si="11"/>
        <v>39.60396039603961</v>
      </c>
      <c r="AC6" s="3">
        <v>100</v>
      </c>
      <c r="AD6" s="16">
        <f t="shared" si="12"/>
        <v>39.60396039603961</v>
      </c>
      <c r="AE6" s="3">
        <v>100</v>
      </c>
      <c r="AF6" s="16">
        <f t="shared" si="13"/>
        <v>19.801980198019805</v>
      </c>
      <c r="AG6" s="3">
        <v>100</v>
      </c>
      <c r="AH6" s="17">
        <f t="shared" si="14"/>
        <v>99.00990099009901</v>
      </c>
      <c r="AI6" s="18">
        <f t="shared" si="15"/>
        <v>29.7029702970297</v>
      </c>
      <c r="AJ6" s="3">
        <v>100</v>
      </c>
      <c r="AK6" s="18">
        <f t="shared" si="16"/>
        <v>19.801980198019805</v>
      </c>
      <c r="AL6" s="3">
        <v>100</v>
      </c>
      <c r="AM6" s="18">
        <f t="shared" si="17"/>
        <v>49.504950495049506</v>
      </c>
      <c r="AN6" s="3">
        <v>100</v>
      </c>
      <c r="AP6">
        <f t="shared" si="18"/>
        <v>0.14067048287580605</v>
      </c>
      <c r="AQ6">
        <f t="shared" si="19"/>
        <v>19.801980198019805</v>
      </c>
      <c r="AR6">
        <f t="shared" si="20"/>
        <v>19.801980198019805</v>
      </c>
      <c r="AS6" s="3">
        <v>100</v>
      </c>
      <c r="AT6" s="3">
        <v>100</v>
      </c>
      <c r="AV6" s="19">
        <f t="shared" si="21"/>
        <v>95.85396039603961</v>
      </c>
    </row>
    <row r="7" spans="1:48" ht="15.75">
      <c r="A7" s="1" t="s">
        <v>5</v>
      </c>
      <c r="B7" s="8">
        <f t="shared" si="0"/>
        <v>92.6375</v>
      </c>
      <c r="C7" s="9">
        <f t="shared" si="1"/>
        <v>97.1875</v>
      </c>
      <c r="D7" s="10">
        <f t="shared" si="2"/>
        <v>27.1875</v>
      </c>
      <c r="E7" s="3">
        <v>37</v>
      </c>
      <c r="F7">
        <v>13</v>
      </c>
      <c r="G7" s="10">
        <v>30</v>
      </c>
      <c r="H7">
        <v>4</v>
      </c>
      <c r="I7" s="10">
        <f t="shared" si="3"/>
        <v>40</v>
      </c>
      <c r="J7" s="3">
        <v>175</v>
      </c>
      <c r="K7" s="3">
        <v>175</v>
      </c>
      <c r="L7" s="11">
        <f t="shared" si="4"/>
        <v>100</v>
      </c>
      <c r="M7" s="12">
        <f t="shared" si="5"/>
        <v>50</v>
      </c>
      <c r="N7">
        <v>5</v>
      </c>
      <c r="O7" s="12">
        <f t="shared" si="6"/>
        <v>50</v>
      </c>
      <c r="P7" s="3">
        <v>175</v>
      </c>
      <c r="S7" s="13">
        <f t="shared" si="7"/>
        <v>66</v>
      </c>
      <c r="T7" s="14">
        <f t="shared" si="8"/>
        <v>12</v>
      </c>
      <c r="U7" s="4">
        <v>2</v>
      </c>
      <c r="V7" s="14">
        <f t="shared" si="9"/>
        <v>24</v>
      </c>
      <c r="W7" s="4">
        <v>3</v>
      </c>
      <c r="X7" s="14">
        <f t="shared" si="22"/>
        <v>30</v>
      </c>
      <c r="Y7" s="3">
        <v>7</v>
      </c>
      <c r="Z7" s="3">
        <v>7</v>
      </c>
      <c r="AA7" s="15">
        <f t="shared" si="10"/>
        <v>100</v>
      </c>
      <c r="AB7" s="16">
        <f t="shared" si="11"/>
        <v>40</v>
      </c>
      <c r="AC7" s="3">
        <v>175</v>
      </c>
      <c r="AD7" s="16">
        <f t="shared" si="12"/>
        <v>40</v>
      </c>
      <c r="AE7" s="3">
        <v>175</v>
      </c>
      <c r="AF7" s="16">
        <f t="shared" si="13"/>
        <v>20</v>
      </c>
      <c r="AG7" s="3">
        <v>175</v>
      </c>
      <c r="AH7" s="17">
        <f t="shared" si="14"/>
        <v>100</v>
      </c>
      <c r="AI7" s="18">
        <f t="shared" si="15"/>
        <v>30</v>
      </c>
      <c r="AJ7" s="3">
        <v>175</v>
      </c>
      <c r="AK7" s="18">
        <f t="shared" si="16"/>
        <v>20</v>
      </c>
      <c r="AL7" s="3">
        <v>175</v>
      </c>
      <c r="AM7" s="18">
        <f t="shared" si="17"/>
        <v>50</v>
      </c>
      <c r="AN7" s="3">
        <v>175</v>
      </c>
      <c r="AP7">
        <f t="shared" si="18"/>
        <v>0.2437359851808521</v>
      </c>
      <c r="AQ7">
        <f t="shared" si="19"/>
        <v>20</v>
      </c>
      <c r="AR7">
        <f t="shared" si="20"/>
        <v>20</v>
      </c>
      <c r="AS7" s="3">
        <v>175</v>
      </c>
      <c r="AT7" s="3">
        <v>175</v>
      </c>
      <c r="AV7" s="19">
        <f t="shared" si="21"/>
        <v>97.1875</v>
      </c>
    </row>
    <row r="8" spans="1:48" ht="15.75">
      <c r="A8" s="1" t="s">
        <v>6</v>
      </c>
      <c r="B8" s="8">
        <f t="shared" si="0"/>
        <v>89.59767699115044</v>
      </c>
      <c r="C8" s="9">
        <f t="shared" si="1"/>
        <v>96.12555309734513</v>
      </c>
      <c r="D8" s="10">
        <f t="shared" si="2"/>
        <v>27.1875</v>
      </c>
      <c r="E8" s="3">
        <v>37</v>
      </c>
      <c r="F8">
        <v>13</v>
      </c>
      <c r="G8" s="10">
        <v>30</v>
      </c>
      <c r="H8">
        <v>4</v>
      </c>
      <c r="I8" s="10">
        <f t="shared" si="3"/>
        <v>38.93805309734513</v>
      </c>
      <c r="J8" s="3">
        <v>339</v>
      </c>
      <c r="K8" s="3">
        <v>330</v>
      </c>
      <c r="L8" s="11">
        <f t="shared" si="4"/>
        <v>98.67256637168141</v>
      </c>
      <c r="M8" s="12">
        <f t="shared" si="5"/>
        <v>50</v>
      </c>
      <c r="N8">
        <v>5</v>
      </c>
      <c r="O8" s="12">
        <f t="shared" si="6"/>
        <v>48.67256637168141</v>
      </c>
      <c r="P8" s="3">
        <v>330</v>
      </c>
      <c r="S8" s="13">
        <f t="shared" si="7"/>
        <v>58.5</v>
      </c>
      <c r="T8" s="14">
        <f t="shared" si="8"/>
        <v>12</v>
      </c>
      <c r="U8" s="4">
        <v>2</v>
      </c>
      <c r="V8" s="14">
        <f t="shared" si="9"/>
        <v>24</v>
      </c>
      <c r="W8" s="4">
        <v>3</v>
      </c>
      <c r="X8" s="14">
        <f t="shared" si="22"/>
        <v>22.5</v>
      </c>
      <c r="Y8" s="3">
        <v>16</v>
      </c>
      <c r="Z8" s="3">
        <v>12</v>
      </c>
      <c r="AA8" s="15">
        <f t="shared" si="10"/>
        <v>97.34513274336283</v>
      </c>
      <c r="AB8" s="16">
        <f t="shared" si="11"/>
        <v>38.93805309734513</v>
      </c>
      <c r="AC8" s="3">
        <v>330</v>
      </c>
      <c r="AD8" s="16">
        <f t="shared" si="12"/>
        <v>38.93805309734513</v>
      </c>
      <c r="AE8" s="3">
        <v>330</v>
      </c>
      <c r="AF8" s="16">
        <f t="shared" si="13"/>
        <v>19.469026548672566</v>
      </c>
      <c r="AG8" s="3">
        <v>330</v>
      </c>
      <c r="AH8" s="17">
        <f t="shared" si="14"/>
        <v>97.34513274336283</v>
      </c>
      <c r="AI8" s="18">
        <f t="shared" si="15"/>
        <v>29.203539823008846</v>
      </c>
      <c r="AJ8" s="3">
        <v>330</v>
      </c>
      <c r="AK8" s="18">
        <f t="shared" si="16"/>
        <v>19.469026548672566</v>
      </c>
      <c r="AL8" s="3">
        <v>330</v>
      </c>
      <c r="AM8" s="18">
        <f t="shared" si="17"/>
        <v>48.67256637168141</v>
      </c>
      <c r="AN8" s="3">
        <v>330</v>
      </c>
      <c r="AP8">
        <f t="shared" si="18"/>
        <v>0.47215142272176497</v>
      </c>
      <c r="AQ8">
        <f t="shared" si="19"/>
        <v>19.469026548672566</v>
      </c>
      <c r="AR8">
        <f t="shared" si="20"/>
        <v>19.469026548672566</v>
      </c>
      <c r="AS8" s="3">
        <v>330</v>
      </c>
      <c r="AT8" s="3">
        <v>330</v>
      </c>
      <c r="AV8" s="19">
        <f t="shared" si="21"/>
        <v>96.12555309734513</v>
      </c>
    </row>
    <row r="9" spans="1:48" ht="15.75">
      <c r="A9" s="1" t="s">
        <v>7</v>
      </c>
      <c r="B9" s="8">
        <f t="shared" si="0"/>
        <v>83.40675675675676</v>
      </c>
      <c r="C9" s="9">
        <f t="shared" si="1"/>
        <v>95.03378378378379</v>
      </c>
      <c r="D9" s="10">
        <f t="shared" si="2"/>
        <v>25.033783783783786</v>
      </c>
      <c r="E9" s="3">
        <v>34</v>
      </c>
      <c r="F9">
        <v>12</v>
      </c>
      <c r="G9" s="10">
        <v>30</v>
      </c>
      <c r="H9">
        <v>4</v>
      </c>
      <c r="I9" s="10">
        <f t="shared" si="3"/>
        <v>40</v>
      </c>
      <c r="J9" s="3">
        <v>37</v>
      </c>
      <c r="K9" s="3">
        <v>37</v>
      </c>
      <c r="L9" s="11">
        <f t="shared" si="4"/>
        <v>100</v>
      </c>
      <c r="M9" s="12">
        <f t="shared" si="5"/>
        <v>50</v>
      </c>
      <c r="N9">
        <v>5</v>
      </c>
      <c r="O9" s="12">
        <f t="shared" si="6"/>
        <v>50</v>
      </c>
      <c r="P9" s="3">
        <v>37</v>
      </c>
      <c r="S9" s="13">
        <f t="shared" si="7"/>
        <v>22</v>
      </c>
      <c r="T9" s="14">
        <f t="shared" si="8"/>
        <v>6</v>
      </c>
      <c r="U9" s="4">
        <v>1</v>
      </c>
      <c r="V9" s="14">
        <f t="shared" si="9"/>
        <v>16</v>
      </c>
      <c r="W9" s="4">
        <v>2</v>
      </c>
      <c r="X9" s="14">
        <v>0</v>
      </c>
      <c r="Y9" s="3">
        <v>0</v>
      </c>
      <c r="Z9" s="3">
        <v>0</v>
      </c>
      <c r="AA9" s="15">
        <f t="shared" si="10"/>
        <v>100</v>
      </c>
      <c r="AB9" s="16">
        <f t="shared" si="11"/>
        <v>40</v>
      </c>
      <c r="AC9" s="3">
        <v>37</v>
      </c>
      <c r="AD9" s="16">
        <f t="shared" si="12"/>
        <v>40</v>
      </c>
      <c r="AE9" s="3">
        <v>37</v>
      </c>
      <c r="AF9" s="16">
        <f t="shared" si="13"/>
        <v>20</v>
      </c>
      <c r="AG9" s="3">
        <v>37</v>
      </c>
      <c r="AH9" s="17">
        <f t="shared" si="14"/>
        <v>100</v>
      </c>
      <c r="AI9" s="18">
        <f t="shared" si="15"/>
        <v>30</v>
      </c>
      <c r="AJ9" s="3">
        <v>37</v>
      </c>
      <c r="AK9" s="18">
        <f t="shared" si="16"/>
        <v>20</v>
      </c>
      <c r="AL9" s="3">
        <v>37</v>
      </c>
      <c r="AM9" s="18">
        <f t="shared" si="17"/>
        <v>50</v>
      </c>
      <c r="AN9" s="3">
        <v>37</v>
      </c>
      <c r="AP9">
        <f t="shared" si="18"/>
        <v>0.05153275115252302</v>
      </c>
      <c r="AQ9">
        <f t="shared" si="19"/>
        <v>20</v>
      </c>
      <c r="AR9">
        <f t="shared" si="20"/>
        <v>20</v>
      </c>
      <c r="AS9" s="3">
        <v>37</v>
      </c>
      <c r="AT9" s="3">
        <v>37</v>
      </c>
      <c r="AV9" s="19">
        <f t="shared" si="21"/>
        <v>95.03378378378379</v>
      </c>
    </row>
    <row r="10" spans="1:48" ht="15.75">
      <c r="A10" s="1" t="s">
        <v>8</v>
      </c>
      <c r="B10" s="8">
        <f t="shared" si="0"/>
        <v>83.21925675675676</v>
      </c>
      <c r="C10" s="9">
        <f t="shared" si="1"/>
        <v>94.09628378378379</v>
      </c>
      <c r="D10" s="10">
        <f t="shared" si="2"/>
        <v>24.096283783783786</v>
      </c>
      <c r="E10" s="3">
        <v>34</v>
      </c>
      <c r="F10">
        <v>11</v>
      </c>
      <c r="G10" s="10">
        <v>30</v>
      </c>
      <c r="H10">
        <v>4</v>
      </c>
      <c r="I10" s="10">
        <f t="shared" si="3"/>
        <v>40</v>
      </c>
      <c r="J10" s="3">
        <v>47</v>
      </c>
      <c r="K10" s="3">
        <v>47</v>
      </c>
      <c r="L10" s="11">
        <f t="shared" si="4"/>
        <v>100</v>
      </c>
      <c r="M10" s="12">
        <f t="shared" si="5"/>
        <v>50</v>
      </c>
      <c r="N10">
        <v>5</v>
      </c>
      <c r="O10" s="12">
        <f t="shared" si="6"/>
        <v>50</v>
      </c>
      <c r="P10" s="3">
        <v>47</v>
      </c>
      <c r="S10" s="13">
        <f t="shared" si="7"/>
        <v>22</v>
      </c>
      <c r="T10" s="14">
        <f t="shared" si="8"/>
        <v>6</v>
      </c>
      <c r="U10" s="4">
        <v>1</v>
      </c>
      <c r="V10" s="14">
        <f t="shared" si="9"/>
        <v>16</v>
      </c>
      <c r="W10" s="4">
        <v>2</v>
      </c>
      <c r="X10" s="14">
        <v>0</v>
      </c>
      <c r="Y10" s="3">
        <v>0</v>
      </c>
      <c r="Z10" s="3">
        <v>0</v>
      </c>
      <c r="AA10" s="15">
        <f t="shared" si="10"/>
        <v>100</v>
      </c>
      <c r="AB10" s="16">
        <f t="shared" si="11"/>
        <v>40</v>
      </c>
      <c r="AC10" s="3">
        <v>47</v>
      </c>
      <c r="AD10" s="16">
        <f t="shared" si="12"/>
        <v>40</v>
      </c>
      <c r="AE10" s="3">
        <v>47</v>
      </c>
      <c r="AF10" s="16">
        <f t="shared" si="13"/>
        <v>20</v>
      </c>
      <c r="AG10" s="3">
        <v>47</v>
      </c>
      <c r="AH10" s="17">
        <f t="shared" si="14"/>
        <v>100</v>
      </c>
      <c r="AI10" s="18">
        <f t="shared" si="15"/>
        <v>30</v>
      </c>
      <c r="AJ10" s="3">
        <v>47</v>
      </c>
      <c r="AK10" s="18">
        <f t="shared" si="16"/>
        <v>20</v>
      </c>
      <c r="AL10" s="3">
        <v>47</v>
      </c>
      <c r="AM10" s="18">
        <f t="shared" si="17"/>
        <v>50</v>
      </c>
      <c r="AN10" s="3">
        <v>47</v>
      </c>
      <c r="AP10">
        <f t="shared" si="18"/>
        <v>0.06546052173428599</v>
      </c>
      <c r="AQ10">
        <f t="shared" si="19"/>
        <v>20</v>
      </c>
      <c r="AR10">
        <f t="shared" si="20"/>
        <v>20</v>
      </c>
      <c r="AS10" s="3">
        <v>47</v>
      </c>
      <c r="AT10" s="3">
        <v>47</v>
      </c>
      <c r="AV10" s="19">
        <f t="shared" si="21"/>
        <v>94.09628378378379</v>
      </c>
    </row>
    <row r="11" spans="1:48" ht="15.75">
      <c r="A11" s="1" t="s">
        <v>9</v>
      </c>
      <c r="B11" s="8">
        <f t="shared" si="0"/>
        <v>88.56768292682926</v>
      </c>
      <c r="C11" s="9">
        <f t="shared" si="1"/>
        <v>93.88719512195122</v>
      </c>
      <c r="D11" s="10">
        <f t="shared" si="2"/>
        <v>24.375</v>
      </c>
      <c r="E11" s="3">
        <v>37</v>
      </c>
      <c r="F11">
        <v>10</v>
      </c>
      <c r="G11" s="10">
        <v>30</v>
      </c>
      <c r="H11">
        <v>4</v>
      </c>
      <c r="I11" s="10">
        <f t="shared" si="3"/>
        <v>39.51219512195122</v>
      </c>
      <c r="J11" s="3">
        <v>82</v>
      </c>
      <c r="K11" s="3">
        <v>81</v>
      </c>
      <c r="L11" s="11">
        <f t="shared" si="4"/>
        <v>99.39024390243902</v>
      </c>
      <c r="M11" s="12">
        <f t="shared" si="5"/>
        <v>50</v>
      </c>
      <c r="N11">
        <v>5</v>
      </c>
      <c r="O11" s="12">
        <f t="shared" si="6"/>
        <v>49.390243902439025</v>
      </c>
      <c r="P11" s="3">
        <v>81</v>
      </c>
      <c r="S11" s="13">
        <f t="shared" si="7"/>
        <v>52</v>
      </c>
      <c r="T11" s="14">
        <f t="shared" si="8"/>
        <v>6</v>
      </c>
      <c r="U11" s="4">
        <v>1</v>
      </c>
      <c r="V11" s="14">
        <f t="shared" si="9"/>
        <v>16</v>
      </c>
      <c r="W11" s="4">
        <v>2</v>
      </c>
      <c r="X11" s="14">
        <f t="shared" si="22"/>
        <v>30</v>
      </c>
      <c r="Y11" s="3">
        <v>4</v>
      </c>
      <c r="Z11" s="3">
        <v>4</v>
      </c>
      <c r="AA11" s="15">
        <f t="shared" si="10"/>
        <v>98.78048780487805</v>
      </c>
      <c r="AB11" s="16">
        <f t="shared" si="11"/>
        <v>39.51219512195122</v>
      </c>
      <c r="AC11" s="3">
        <v>81</v>
      </c>
      <c r="AD11" s="16">
        <f t="shared" si="12"/>
        <v>39.51219512195122</v>
      </c>
      <c r="AE11" s="3">
        <v>81</v>
      </c>
      <c r="AF11" s="16">
        <f t="shared" si="13"/>
        <v>19.75609756097561</v>
      </c>
      <c r="AG11" s="3">
        <v>81</v>
      </c>
      <c r="AH11" s="17">
        <f t="shared" si="14"/>
        <v>98.78048780487805</v>
      </c>
      <c r="AI11" s="18">
        <f t="shared" si="15"/>
        <v>29.634146341463413</v>
      </c>
      <c r="AJ11" s="3">
        <v>81</v>
      </c>
      <c r="AK11" s="18">
        <f t="shared" si="16"/>
        <v>19.75609756097561</v>
      </c>
      <c r="AL11" s="3">
        <v>81</v>
      </c>
      <c r="AM11" s="18">
        <f t="shared" si="17"/>
        <v>49.390243902439025</v>
      </c>
      <c r="AN11" s="3">
        <v>81</v>
      </c>
      <c r="AP11">
        <f t="shared" si="18"/>
        <v>0.11420771877045642</v>
      </c>
      <c r="AQ11">
        <f t="shared" si="19"/>
        <v>19.75609756097561</v>
      </c>
      <c r="AR11">
        <f t="shared" si="20"/>
        <v>19.75609756097561</v>
      </c>
      <c r="AS11" s="3">
        <v>81</v>
      </c>
      <c r="AT11" s="3">
        <v>81</v>
      </c>
      <c r="AV11" s="19">
        <f t="shared" si="21"/>
        <v>93.88719512195122</v>
      </c>
    </row>
    <row r="12" spans="1:48" ht="15.75">
      <c r="A12" s="1" t="s">
        <v>10</v>
      </c>
      <c r="B12" s="8">
        <f t="shared" si="0"/>
        <v>89.4625</v>
      </c>
      <c r="C12" s="9">
        <f t="shared" si="1"/>
        <v>95.3125</v>
      </c>
      <c r="D12" s="10">
        <f t="shared" si="2"/>
        <v>25.3125</v>
      </c>
      <c r="E12" s="3">
        <v>37</v>
      </c>
      <c r="F12">
        <v>11</v>
      </c>
      <c r="G12" s="10">
        <v>30</v>
      </c>
      <c r="H12">
        <v>4</v>
      </c>
      <c r="I12" s="10">
        <f t="shared" si="3"/>
        <v>40</v>
      </c>
      <c r="J12" s="3">
        <v>156</v>
      </c>
      <c r="K12" s="3">
        <v>156</v>
      </c>
      <c r="L12" s="11">
        <f t="shared" si="4"/>
        <v>100</v>
      </c>
      <c r="M12" s="12">
        <f t="shared" si="5"/>
        <v>50</v>
      </c>
      <c r="N12">
        <v>5</v>
      </c>
      <c r="O12" s="12">
        <f t="shared" si="6"/>
        <v>50</v>
      </c>
      <c r="P12" s="3">
        <v>156</v>
      </c>
      <c r="S12" s="13">
        <f t="shared" si="7"/>
        <v>52</v>
      </c>
      <c r="T12" s="14">
        <f t="shared" si="8"/>
        <v>6</v>
      </c>
      <c r="U12" s="4">
        <v>1</v>
      </c>
      <c r="V12" s="14">
        <f t="shared" si="9"/>
        <v>16</v>
      </c>
      <c r="W12" s="4">
        <v>2</v>
      </c>
      <c r="X12" s="14">
        <f t="shared" si="22"/>
        <v>30</v>
      </c>
      <c r="Y12" s="3">
        <v>6</v>
      </c>
      <c r="Z12" s="3">
        <v>6</v>
      </c>
      <c r="AA12" s="15">
        <f t="shared" si="10"/>
        <v>100</v>
      </c>
      <c r="AB12" s="16">
        <f t="shared" si="11"/>
        <v>40</v>
      </c>
      <c r="AC12" s="3">
        <v>156</v>
      </c>
      <c r="AD12" s="16">
        <f t="shared" si="12"/>
        <v>40</v>
      </c>
      <c r="AE12" s="3">
        <v>156</v>
      </c>
      <c r="AF12" s="16">
        <f t="shared" si="13"/>
        <v>20</v>
      </c>
      <c r="AG12" s="3">
        <v>156</v>
      </c>
      <c r="AH12" s="17">
        <f t="shared" si="14"/>
        <v>100</v>
      </c>
      <c r="AI12" s="18">
        <f t="shared" si="15"/>
        <v>30</v>
      </c>
      <c r="AJ12" s="3">
        <v>156</v>
      </c>
      <c r="AK12" s="18">
        <f t="shared" si="16"/>
        <v>20</v>
      </c>
      <c r="AL12" s="3">
        <v>156</v>
      </c>
      <c r="AM12" s="18">
        <f t="shared" si="17"/>
        <v>50</v>
      </c>
      <c r="AN12" s="3">
        <v>156</v>
      </c>
      <c r="AP12">
        <f t="shared" si="18"/>
        <v>0.21727322107550243</v>
      </c>
      <c r="AQ12">
        <f t="shared" si="19"/>
        <v>20</v>
      </c>
      <c r="AR12">
        <f t="shared" si="20"/>
        <v>20</v>
      </c>
      <c r="AS12" s="3">
        <v>156</v>
      </c>
      <c r="AT12" s="3">
        <v>156</v>
      </c>
      <c r="AV12" s="19">
        <f t="shared" si="21"/>
        <v>95.3125</v>
      </c>
    </row>
    <row r="13" spans="1:48" ht="15.75">
      <c r="A13" s="5" t="s">
        <v>11</v>
      </c>
      <c r="B13" s="8">
        <f t="shared" si="0"/>
        <v>84.4</v>
      </c>
      <c r="C13" s="9">
        <f t="shared" si="1"/>
        <v>100</v>
      </c>
      <c r="D13" s="10">
        <f t="shared" si="2"/>
        <v>30</v>
      </c>
      <c r="E13" s="3">
        <v>37</v>
      </c>
      <c r="F13">
        <v>16</v>
      </c>
      <c r="G13" s="10">
        <v>30</v>
      </c>
      <c r="H13">
        <v>4</v>
      </c>
      <c r="I13" s="10">
        <f t="shared" si="3"/>
        <v>40</v>
      </c>
      <c r="J13" s="3">
        <v>24</v>
      </c>
      <c r="K13" s="3">
        <v>24</v>
      </c>
      <c r="L13" s="11">
        <f t="shared" si="4"/>
        <v>100</v>
      </c>
      <c r="M13" s="12">
        <f t="shared" si="5"/>
        <v>50</v>
      </c>
      <c r="N13">
        <v>5</v>
      </c>
      <c r="O13" s="12">
        <f t="shared" si="6"/>
        <v>50</v>
      </c>
      <c r="P13" s="3">
        <v>24</v>
      </c>
      <c r="S13" s="13">
        <f t="shared" si="7"/>
        <v>22</v>
      </c>
      <c r="T13" s="14">
        <f t="shared" si="8"/>
        <v>6</v>
      </c>
      <c r="U13" s="4">
        <v>1</v>
      </c>
      <c r="V13" s="14">
        <f t="shared" si="9"/>
        <v>16</v>
      </c>
      <c r="W13" s="4">
        <v>2</v>
      </c>
      <c r="X13" s="14">
        <v>0</v>
      </c>
      <c r="Y13" s="3">
        <v>0</v>
      </c>
      <c r="Z13" s="3">
        <v>0</v>
      </c>
      <c r="AA13" s="15">
        <f t="shared" si="10"/>
        <v>100</v>
      </c>
      <c r="AB13" s="16">
        <f t="shared" si="11"/>
        <v>40</v>
      </c>
      <c r="AC13" s="3">
        <v>24</v>
      </c>
      <c r="AD13" s="16">
        <f t="shared" si="12"/>
        <v>40</v>
      </c>
      <c r="AE13" s="3">
        <v>24</v>
      </c>
      <c r="AF13" s="16">
        <f t="shared" si="13"/>
        <v>20</v>
      </c>
      <c r="AG13" s="3">
        <v>24</v>
      </c>
      <c r="AH13" s="17">
        <f t="shared" si="14"/>
        <v>100</v>
      </c>
      <c r="AI13" s="18">
        <f t="shared" si="15"/>
        <v>30</v>
      </c>
      <c r="AJ13" s="3">
        <v>24</v>
      </c>
      <c r="AK13" s="18">
        <f t="shared" si="16"/>
        <v>20</v>
      </c>
      <c r="AL13" s="3">
        <v>24</v>
      </c>
      <c r="AM13" s="18">
        <f t="shared" si="17"/>
        <v>50</v>
      </c>
      <c r="AN13" s="3">
        <v>24</v>
      </c>
      <c r="AP13">
        <f t="shared" si="18"/>
        <v>0.03342664939623114</v>
      </c>
      <c r="AQ13">
        <f t="shared" si="19"/>
        <v>20</v>
      </c>
      <c r="AR13">
        <f t="shared" si="20"/>
        <v>20</v>
      </c>
      <c r="AS13" s="3">
        <v>24</v>
      </c>
      <c r="AT13" s="3">
        <v>24</v>
      </c>
      <c r="AV13" s="19">
        <f t="shared" si="21"/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User72k</dc:creator>
  <cp:keywords/>
  <dc:description/>
  <cp:lastModifiedBy>User</cp:lastModifiedBy>
  <dcterms:created xsi:type="dcterms:W3CDTF">2019-11-28T06:31:04Z</dcterms:created>
  <dcterms:modified xsi:type="dcterms:W3CDTF">2019-12-02T04:18:34Z</dcterms:modified>
  <cp:category/>
  <cp:version/>
  <cp:contentType/>
  <cp:contentStatus/>
</cp:coreProperties>
</file>